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Š\MŠ\Akce\2021-2022\Vyúčtování\Pro rodiče final\"/>
    </mc:Choice>
  </mc:AlternateContent>
  <xr:revisionPtr revIDLastSave="0" documentId="13_ncr:1_{6B5CBEAE-2FCF-4735-B6C7-43969343DE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áří" sheetId="25" r:id="rId1"/>
    <sheet name="říjen" sheetId="24" r:id="rId2"/>
    <sheet name="listopad" sheetId="23" r:id="rId3"/>
    <sheet name="prosinec" sheetId="22" r:id="rId4"/>
    <sheet name="leden" sheetId="21" r:id="rId5"/>
    <sheet name="únor" sheetId="20" r:id="rId6"/>
    <sheet name="březen" sheetId="19" r:id="rId7"/>
    <sheet name="duben" sheetId="18" r:id="rId8"/>
    <sheet name="květen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23" l="1"/>
  <c r="A26" i="22" s="1"/>
  <c r="A26" i="21" s="1"/>
  <c r="A26" i="20" s="1"/>
  <c r="A26" i="19" s="1"/>
  <c r="A26" i="18" s="1"/>
  <c r="A26" i="17" s="1"/>
  <c r="D26" i="25"/>
  <c r="B26" i="24" s="1"/>
  <c r="C26" i="24" s="1"/>
  <c r="B26" i="23" s="1"/>
  <c r="C26" i="23" s="1"/>
  <c r="B26" i="22" s="1"/>
  <c r="C26" i="22" s="1"/>
  <c r="B26" i="21" s="1"/>
  <c r="C26" i="21" s="1"/>
  <c r="B26" i="20" s="1"/>
  <c r="C26" i="20" s="1"/>
  <c r="B26" i="19" s="1"/>
  <c r="C26" i="19" s="1"/>
  <c r="B26" i="18" s="1"/>
  <c r="C26" i="18" s="1"/>
  <c r="B26" i="17" s="1"/>
  <c r="C26" i="17" s="1"/>
  <c r="G26" i="25" s="1"/>
  <c r="D3" i="25"/>
  <c r="B3" i="24" s="1"/>
  <c r="C3" i="24" s="1"/>
  <c r="D4" i="25"/>
  <c r="B4" i="24" s="1"/>
  <c r="C4" i="24" s="1"/>
  <c r="B4" i="23" s="1"/>
  <c r="C4" i="23" s="1"/>
  <c r="D5" i="25"/>
  <c r="B5" i="24" s="1"/>
  <c r="C5" i="24" s="1"/>
  <c r="B5" i="23" s="1"/>
  <c r="C5" i="23" s="1"/>
  <c r="D6" i="25"/>
  <c r="B6" i="24" s="1"/>
  <c r="C6" i="24" s="1"/>
  <c r="B6" i="23" s="1"/>
  <c r="C6" i="23" s="1"/>
  <c r="D7" i="25"/>
  <c r="B7" i="24" s="1"/>
  <c r="C7" i="24" s="1"/>
  <c r="B7" i="23" s="1"/>
  <c r="C7" i="23" s="1"/>
  <c r="D8" i="25"/>
  <c r="B8" i="24" s="1"/>
  <c r="C8" i="24" s="1"/>
  <c r="B8" i="23" s="1"/>
  <c r="C8" i="23" s="1"/>
  <c r="D9" i="25"/>
  <c r="B9" i="24" s="1"/>
  <c r="C9" i="24" s="1"/>
  <c r="B9" i="23" s="1"/>
  <c r="D10" i="25"/>
  <c r="B10" i="24" s="1"/>
  <c r="C10" i="24" s="1"/>
  <c r="B10" i="23" s="1"/>
  <c r="C10" i="23" s="1"/>
  <c r="D11" i="25"/>
  <c r="B11" i="24" s="1"/>
  <c r="C11" i="24" s="1"/>
  <c r="B11" i="23" s="1"/>
  <c r="C11" i="23" s="1"/>
  <c r="D12" i="25"/>
  <c r="B12" i="24" s="1"/>
  <c r="C12" i="24" s="1"/>
  <c r="B12" i="23" s="1"/>
  <c r="C12" i="23" s="1"/>
  <c r="D13" i="25"/>
  <c r="B13" i="24" s="1"/>
  <c r="C13" i="24" s="1"/>
  <c r="B13" i="23" s="1"/>
  <c r="C13" i="23" s="1"/>
  <c r="D14" i="25"/>
  <c r="B14" i="24" s="1"/>
  <c r="C14" i="24" s="1"/>
  <c r="B14" i="23" s="1"/>
  <c r="C14" i="23" s="1"/>
  <c r="D15" i="25"/>
  <c r="B15" i="24" s="1"/>
  <c r="C15" i="24" s="1"/>
  <c r="B15" i="23" s="1"/>
  <c r="C15" i="23" s="1"/>
  <c r="D16" i="25"/>
  <c r="B16" i="24" s="1"/>
  <c r="C16" i="24" s="1"/>
  <c r="B16" i="23" s="1"/>
  <c r="C16" i="23" s="1"/>
  <c r="D17" i="25"/>
  <c r="B17" i="24" s="1"/>
  <c r="C17" i="24" s="1"/>
  <c r="B17" i="23" s="1"/>
  <c r="C17" i="23" s="1"/>
  <c r="D18" i="25"/>
  <c r="B18" i="24" s="1"/>
  <c r="C18" i="24" s="1"/>
  <c r="B18" i="23" s="1"/>
  <c r="C18" i="23" s="1"/>
  <c r="D19" i="25"/>
  <c r="B19" i="24" s="1"/>
  <c r="C19" i="24" s="1"/>
  <c r="B19" i="23" s="1"/>
  <c r="C19" i="23" s="1"/>
  <c r="D20" i="25"/>
  <c r="D21" i="25"/>
  <c r="B21" i="24" s="1"/>
  <c r="C21" i="24" s="1"/>
  <c r="B21" i="23" s="1"/>
  <c r="C21" i="23" s="1"/>
  <c r="D22" i="25"/>
  <c r="B22" i="24" s="1"/>
  <c r="C22" i="24" s="1"/>
  <c r="B22" i="23" s="1"/>
  <c r="C22" i="23" s="1"/>
  <c r="D23" i="25"/>
  <c r="B23" i="24" s="1"/>
  <c r="C23" i="24" s="1"/>
  <c r="B23" i="23" s="1"/>
  <c r="C23" i="23" s="1"/>
  <c r="D24" i="25"/>
  <c r="B24" i="24" s="1"/>
  <c r="C24" i="24" s="1"/>
  <c r="B24" i="23" s="1"/>
  <c r="C24" i="23" s="1"/>
  <c r="D25" i="25"/>
  <c r="B25" i="24" s="1"/>
  <c r="C25" i="24" s="1"/>
  <c r="B25" i="23" s="1"/>
  <c r="C25" i="23" s="1"/>
  <c r="B20" i="24"/>
  <c r="C20" i="24" s="1"/>
  <c r="B20" i="23" s="1"/>
  <c r="A3" i="24"/>
  <c r="A3" i="23" s="1"/>
  <c r="A3" i="22" s="1"/>
  <c r="A3" i="21" s="1"/>
  <c r="A3" i="20" s="1"/>
  <c r="A3" i="19" s="1"/>
  <c r="A3" i="18" s="1"/>
  <c r="A3" i="17" s="1"/>
  <c r="A4" i="24"/>
  <c r="A4" i="23" s="1"/>
  <c r="A4" i="22" s="1"/>
  <c r="A4" i="21" s="1"/>
  <c r="A4" i="20" s="1"/>
  <c r="A4" i="19" s="1"/>
  <c r="A4" i="18" s="1"/>
  <c r="A4" i="17" s="1"/>
  <c r="A5" i="24"/>
  <c r="A5" i="23" s="1"/>
  <c r="A5" i="22" s="1"/>
  <c r="A5" i="21" s="1"/>
  <c r="A5" i="20" s="1"/>
  <c r="A5" i="19" s="1"/>
  <c r="A5" i="18" s="1"/>
  <c r="A5" i="17" s="1"/>
  <c r="A6" i="24"/>
  <c r="A6" i="23" s="1"/>
  <c r="A6" i="22" s="1"/>
  <c r="A6" i="21" s="1"/>
  <c r="A6" i="20" s="1"/>
  <c r="A7" i="24"/>
  <c r="A7" i="23" s="1"/>
  <c r="A7" i="22" s="1"/>
  <c r="A7" i="21" s="1"/>
  <c r="A7" i="20" s="1"/>
  <c r="A8" i="24"/>
  <c r="A8" i="23" s="1"/>
  <c r="A8" i="22" s="1"/>
  <c r="A8" i="21" s="1"/>
  <c r="A8" i="20" s="1"/>
  <c r="A8" i="19" s="1"/>
  <c r="A9" i="24"/>
  <c r="A9" i="23" s="1"/>
  <c r="A9" i="22" s="1"/>
  <c r="A9" i="21" s="1"/>
  <c r="A9" i="20" s="1"/>
  <c r="A9" i="19" s="1"/>
  <c r="A9" i="18" s="1"/>
  <c r="A10" i="24"/>
  <c r="A10" i="23" s="1"/>
  <c r="A10" i="22" s="1"/>
  <c r="A10" i="21" s="1"/>
  <c r="A10" i="20" s="1"/>
  <c r="A10" i="19" s="1"/>
  <c r="A10" i="18" s="1"/>
  <c r="A11" i="24"/>
  <c r="A11" i="23" s="1"/>
  <c r="A11" i="22" s="1"/>
  <c r="A11" i="21" s="1"/>
  <c r="A11" i="20" s="1"/>
  <c r="A11" i="19" s="1"/>
  <c r="A12" i="24"/>
  <c r="A12" i="23" s="1"/>
  <c r="A12" i="22" s="1"/>
  <c r="A12" i="21" s="1"/>
  <c r="A12" i="20" s="1"/>
  <c r="A12" i="19" s="1"/>
  <c r="A13" i="24"/>
  <c r="A13" i="23" s="1"/>
  <c r="A13" i="22" s="1"/>
  <c r="A13" i="21" s="1"/>
  <c r="A13" i="20" s="1"/>
  <c r="A13" i="19" s="1"/>
  <c r="A14" i="24"/>
  <c r="A14" i="23" s="1"/>
  <c r="A14" i="22" s="1"/>
  <c r="A14" i="21" s="1"/>
  <c r="A14" i="20" s="1"/>
  <c r="A14" i="19" s="1"/>
  <c r="A15" i="24"/>
  <c r="A15" i="23" s="1"/>
  <c r="A15" i="22" s="1"/>
  <c r="A15" i="21" s="1"/>
  <c r="A15" i="20" s="1"/>
  <c r="A15" i="19" s="1"/>
  <c r="A16" i="24"/>
  <c r="A16" i="23" s="1"/>
  <c r="A16" i="22" s="1"/>
  <c r="A16" i="21" s="1"/>
  <c r="A16" i="20" s="1"/>
  <c r="A16" i="19" s="1"/>
  <c r="A16" i="18" s="1"/>
  <c r="A17" i="24"/>
  <c r="A17" i="23" s="1"/>
  <c r="A17" i="22" s="1"/>
  <c r="A17" i="21" s="1"/>
  <c r="A17" i="20" s="1"/>
  <c r="A17" i="19" s="1"/>
  <c r="A17" i="18" s="1"/>
  <c r="A18" i="24"/>
  <c r="A18" i="23" s="1"/>
  <c r="A18" i="22" s="1"/>
  <c r="A18" i="21" s="1"/>
  <c r="A18" i="20" s="1"/>
  <c r="A18" i="19" s="1"/>
  <c r="A18" i="18" s="1"/>
  <c r="A19" i="24"/>
  <c r="A19" i="23" s="1"/>
  <c r="A19" i="22" s="1"/>
  <c r="A19" i="21" s="1"/>
  <c r="A19" i="20" s="1"/>
  <c r="A19" i="19" s="1"/>
  <c r="A20" i="24"/>
  <c r="A20" i="23" s="1"/>
  <c r="A20" i="22" s="1"/>
  <c r="A20" i="21" s="1"/>
  <c r="A20" i="20" s="1"/>
  <c r="A20" i="19" s="1"/>
  <c r="A21" i="24"/>
  <c r="A21" i="23" s="1"/>
  <c r="A21" i="22" s="1"/>
  <c r="A21" i="21" s="1"/>
  <c r="A21" i="20" s="1"/>
  <c r="A21" i="19" s="1"/>
  <c r="A22" i="24"/>
  <c r="A22" i="23" s="1"/>
  <c r="A22" i="22" s="1"/>
  <c r="A22" i="21" s="1"/>
  <c r="A22" i="20" s="1"/>
  <c r="A22" i="19" s="1"/>
  <c r="A23" i="24"/>
  <c r="A23" i="23" s="1"/>
  <c r="A23" i="22" s="1"/>
  <c r="A23" i="21" s="1"/>
  <c r="A23" i="20" s="1"/>
  <c r="A23" i="19" s="1"/>
  <c r="A24" i="24"/>
  <c r="A24" i="23" s="1"/>
  <c r="A24" i="22" s="1"/>
  <c r="A24" i="21" s="1"/>
  <c r="A24" i="20" s="1"/>
  <c r="A24" i="19" s="1"/>
  <c r="A24" i="18" s="1"/>
  <c r="A25" i="24"/>
  <c r="A25" i="23" s="1"/>
  <c r="A25" i="22" s="1"/>
  <c r="A25" i="21" s="1"/>
  <c r="A25" i="20" s="1"/>
  <c r="A25" i="19" s="1"/>
  <c r="A25" i="18" s="1"/>
  <c r="C9" i="23" l="1"/>
  <c r="B9" i="22" s="1"/>
  <c r="C20" i="23"/>
  <c r="B20" i="22" s="1"/>
  <c r="B19" i="22"/>
  <c r="C19" i="22" s="1"/>
  <c r="B19" i="21" s="1"/>
  <c r="B12" i="22"/>
  <c r="C12" i="22" s="1"/>
  <c r="B12" i="21" s="1"/>
  <c r="B25" i="22"/>
  <c r="B21" i="22"/>
  <c r="B17" i="22"/>
  <c r="B15" i="22"/>
  <c r="B7" i="22"/>
  <c r="B13" i="22"/>
  <c r="B14" i="22"/>
  <c r="B6" i="22"/>
  <c r="B5" i="22"/>
  <c r="B4" i="22"/>
  <c r="B23" i="22"/>
  <c r="B11" i="22"/>
  <c r="B22" i="22"/>
  <c r="B18" i="22"/>
  <c r="B10" i="22"/>
  <c r="B16" i="22"/>
  <c r="B24" i="22"/>
  <c r="B8" i="22"/>
  <c r="B3" i="23"/>
  <c r="A16" i="17"/>
  <c r="A17" i="17"/>
  <c r="A9" i="17"/>
  <c r="A14" i="18"/>
  <c r="A12" i="18"/>
  <c r="A11" i="18"/>
  <c r="A10" i="17" s="1"/>
  <c r="A23" i="18"/>
  <c r="A15" i="18"/>
  <c r="A20" i="18"/>
  <c r="A19" i="18"/>
  <c r="A18" i="17" s="1"/>
  <c r="A24" i="17"/>
  <c r="A22" i="18"/>
  <c r="A21" i="18"/>
  <c r="A13" i="18"/>
  <c r="A25" i="17"/>
  <c r="A7" i="19"/>
  <c r="A6" i="19"/>
  <c r="A8" i="18"/>
  <c r="C12" i="21" l="1"/>
  <c r="B12" i="20" s="1"/>
  <c r="C20" i="22"/>
  <c r="B20" i="21" s="1"/>
  <c r="C19" i="21"/>
  <c r="B19" i="20" s="1"/>
  <c r="C9" i="22"/>
  <c r="B9" i="21" s="1"/>
  <c r="C15" i="22"/>
  <c r="B15" i="21" s="1"/>
  <c r="C3" i="23"/>
  <c r="B3" i="22" s="1"/>
  <c r="C23" i="22"/>
  <c r="B23" i="21" s="1"/>
  <c r="C13" i="22"/>
  <c r="B13" i="21" s="1"/>
  <c r="C5" i="22"/>
  <c r="B5" i="21" s="1"/>
  <c r="C25" i="22"/>
  <c r="B25" i="21" s="1"/>
  <c r="C16" i="22"/>
  <c r="B16" i="21" s="1"/>
  <c r="C6" i="22"/>
  <c r="B6" i="21" s="1"/>
  <c r="C21" i="22"/>
  <c r="B21" i="21" s="1"/>
  <c r="C24" i="22"/>
  <c r="B24" i="21" s="1"/>
  <c r="C22" i="22"/>
  <c r="B22" i="21" s="1"/>
  <c r="C18" i="22"/>
  <c r="B18" i="21" s="1"/>
  <c r="C17" i="22"/>
  <c r="B17" i="21" s="1"/>
  <c r="C14" i="22"/>
  <c r="B14" i="21" s="1"/>
  <c r="C11" i="22"/>
  <c r="B11" i="21" s="1"/>
  <c r="C10" i="22"/>
  <c r="B10" i="21" s="1"/>
  <c r="C8" i="22"/>
  <c r="B8" i="21" s="1"/>
  <c r="C7" i="22"/>
  <c r="B7" i="21" s="1"/>
  <c r="C4" i="22"/>
  <c r="B4" i="21" s="1"/>
  <c r="A12" i="17"/>
  <c r="A19" i="17"/>
  <c r="A14" i="17"/>
  <c r="A22" i="17"/>
  <c r="A23" i="17"/>
  <c r="A21" i="17"/>
  <c r="A11" i="17"/>
  <c r="A13" i="17"/>
  <c r="A7" i="18"/>
  <c r="A6" i="18"/>
  <c r="A6" i="17" s="1"/>
  <c r="A20" i="17"/>
  <c r="A15" i="17"/>
  <c r="A8" i="17"/>
  <c r="C15" i="21" l="1"/>
  <c r="B15" i="20" s="1"/>
  <c r="C19" i="20"/>
  <c r="B19" i="19" s="1"/>
  <c r="C3" i="22"/>
  <c r="B3" i="21" s="1"/>
  <c r="C9" i="21"/>
  <c r="B9" i="20" s="1"/>
  <c r="C9" i="20" s="1"/>
  <c r="B9" i="19" s="1"/>
  <c r="C20" i="21"/>
  <c r="B20" i="20" s="1"/>
  <c r="C13" i="21"/>
  <c r="B13" i="20" s="1"/>
  <c r="C23" i="21"/>
  <c r="B23" i="20" s="1"/>
  <c r="C21" i="21"/>
  <c r="B21" i="20" s="1"/>
  <c r="C6" i="21"/>
  <c r="B6" i="20" s="1"/>
  <c r="C16" i="21"/>
  <c r="B16" i="20" s="1"/>
  <c r="C25" i="21"/>
  <c r="B25" i="20" s="1"/>
  <c r="C5" i="21"/>
  <c r="B5" i="20" s="1"/>
  <c r="C12" i="20"/>
  <c r="B12" i="19" s="1"/>
  <c r="C24" i="21"/>
  <c r="B24" i="20" s="1"/>
  <c r="C22" i="21"/>
  <c r="B22" i="20" s="1"/>
  <c r="C18" i="21"/>
  <c r="B18" i="20" s="1"/>
  <c r="C17" i="21"/>
  <c r="B17" i="20" s="1"/>
  <c r="C14" i="21"/>
  <c r="B14" i="20" s="1"/>
  <c r="C11" i="21"/>
  <c r="B11" i="20" s="1"/>
  <c r="C10" i="21"/>
  <c r="B10" i="20" s="1"/>
  <c r="C8" i="21"/>
  <c r="B8" i="20" s="1"/>
  <c r="C7" i="21"/>
  <c r="B7" i="20" s="1"/>
  <c r="C4" i="21"/>
  <c r="B4" i="20" s="1"/>
  <c r="A7" i="17"/>
  <c r="C21" i="20" l="1"/>
  <c r="B21" i="19" s="1"/>
  <c r="C25" i="20"/>
  <c r="B25" i="19" s="1"/>
  <c r="C23" i="20"/>
  <c r="B23" i="19" s="1"/>
  <c r="C12" i="19"/>
  <c r="B12" i="18" s="1"/>
  <c r="C20" i="20"/>
  <c r="B20" i="19" s="1"/>
  <c r="C20" i="19" s="1"/>
  <c r="B20" i="18" s="1"/>
  <c r="C5" i="20"/>
  <c r="B5" i="19" s="1"/>
  <c r="C16" i="20"/>
  <c r="B16" i="19" s="1"/>
  <c r="C13" i="20"/>
  <c r="B13" i="19" s="1"/>
  <c r="C9" i="19"/>
  <c r="B9" i="18" s="1"/>
  <c r="C3" i="21"/>
  <c r="B3" i="20" s="1"/>
  <c r="C19" i="19"/>
  <c r="B19" i="18" s="1"/>
  <c r="C6" i="20"/>
  <c r="B6" i="19" s="1"/>
  <c r="C15" i="20"/>
  <c r="B15" i="19" s="1"/>
  <c r="C24" i="20"/>
  <c r="B24" i="19" s="1"/>
  <c r="C22" i="20"/>
  <c r="B22" i="19" s="1"/>
  <c r="C18" i="20"/>
  <c r="B18" i="19" s="1"/>
  <c r="C17" i="20"/>
  <c r="B17" i="19" s="1"/>
  <c r="C14" i="20"/>
  <c r="B14" i="19" s="1"/>
  <c r="C11" i="20"/>
  <c r="B11" i="19" s="1"/>
  <c r="C10" i="20"/>
  <c r="B10" i="19" s="1"/>
  <c r="C8" i="20"/>
  <c r="B8" i="19" s="1"/>
  <c r="C7" i="20"/>
  <c r="B7" i="19" s="1"/>
  <c r="C4" i="20"/>
  <c r="B4" i="19" s="1"/>
  <c r="C13" i="19" l="1"/>
  <c r="B13" i="18" s="1"/>
  <c r="C20" i="18"/>
  <c r="B20" i="17" s="1"/>
  <c r="C20" i="17" s="1"/>
  <c r="G20" i="25" s="1"/>
  <c r="C5" i="19"/>
  <c r="B5" i="18" s="1"/>
  <c r="C19" i="18"/>
  <c r="B19" i="17" s="1"/>
  <c r="C19" i="17" s="1"/>
  <c r="G19" i="25" s="1"/>
  <c r="C15" i="19"/>
  <c r="B15" i="18" s="1"/>
  <c r="C12" i="18"/>
  <c r="B12" i="17" s="1"/>
  <c r="C12" i="17" s="1"/>
  <c r="G12" i="25" s="1"/>
  <c r="C25" i="19"/>
  <c r="B25" i="18" s="1"/>
  <c r="C16" i="19"/>
  <c r="B16" i="18" s="1"/>
  <c r="C6" i="19"/>
  <c r="B6" i="18" s="1"/>
  <c r="C23" i="19"/>
  <c r="B23" i="18" s="1"/>
  <c r="C3" i="20"/>
  <c r="B3" i="19" s="1"/>
  <c r="C9" i="18"/>
  <c r="B9" i="17" s="1"/>
  <c r="C9" i="17" s="1"/>
  <c r="G9" i="25" s="1"/>
  <c r="C21" i="19"/>
  <c r="B21" i="18" s="1"/>
  <c r="C24" i="19"/>
  <c r="B24" i="18" s="1"/>
  <c r="C22" i="19"/>
  <c r="B22" i="18" s="1"/>
  <c r="C18" i="19"/>
  <c r="B18" i="18" s="1"/>
  <c r="C17" i="19"/>
  <c r="B17" i="18" s="1"/>
  <c r="C14" i="19"/>
  <c r="B14" i="18" s="1"/>
  <c r="C11" i="19"/>
  <c r="B11" i="18" s="1"/>
  <c r="C10" i="19"/>
  <c r="B10" i="18" s="1"/>
  <c r="C8" i="19"/>
  <c r="B8" i="18" s="1"/>
  <c r="C7" i="19"/>
  <c r="B7" i="18" s="1"/>
  <c r="C4" i="19"/>
  <c r="B4" i="18" s="1"/>
  <c r="C25" i="18" l="1"/>
  <c r="B25" i="17" s="1"/>
  <c r="C25" i="17" s="1"/>
  <c r="G25" i="25" s="1"/>
  <c r="C21" i="18"/>
  <c r="B21" i="17" s="1"/>
  <c r="C21" i="17" s="1"/>
  <c r="G21" i="25" s="1"/>
  <c r="C5" i="18"/>
  <c r="B5" i="17" s="1"/>
  <c r="C5" i="17" s="1"/>
  <c r="G5" i="25" s="1"/>
  <c r="C16" i="18"/>
  <c r="B16" i="17" s="1"/>
  <c r="C16" i="17" s="1"/>
  <c r="G16" i="25" s="1"/>
  <c r="C3" i="19"/>
  <c r="B3" i="18" s="1"/>
  <c r="C23" i="18"/>
  <c r="B23" i="17" s="1"/>
  <c r="C23" i="17" s="1"/>
  <c r="G23" i="25" s="1"/>
  <c r="C15" i="18"/>
  <c r="B15" i="17" s="1"/>
  <c r="C15" i="17" s="1"/>
  <c r="G15" i="25" s="1"/>
  <c r="C6" i="18"/>
  <c r="B6" i="17" s="1"/>
  <c r="C6" i="17" s="1"/>
  <c r="G6" i="25" s="1"/>
  <c r="C13" i="18"/>
  <c r="B13" i="17" s="1"/>
  <c r="C13" i="17" s="1"/>
  <c r="G13" i="25" s="1"/>
  <c r="C24" i="18"/>
  <c r="B24" i="17" s="1"/>
  <c r="C24" i="17" s="1"/>
  <c r="G24" i="25" s="1"/>
  <c r="C22" i="18"/>
  <c r="B22" i="17" s="1"/>
  <c r="C22" i="17" s="1"/>
  <c r="G22" i="25" s="1"/>
  <c r="C18" i="18"/>
  <c r="B18" i="17" s="1"/>
  <c r="C18" i="17" s="1"/>
  <c r="G18" i="25" s="1"/>
  <c r="C17" i="18"/>
  <c r="B17" i="17" s="1"/>
  <c r="C17" i="17" s="1"/>
  <c r="G17" i="25" s="1"/>
  <c r="C14" i="18"/>
  <c r="B14" i="17" s="1"/>
  <c r="C14" i="17" s="1"/>
  <c r="G14" i="25" s="1"/>
  <c r="C11" i="18"/>
  <c r="B11" i="17" s="1"/>
  <c r="C11" i="17" s="1"/>
  <c r="G11" i="25" s="1"/>
  <c r="C10" i="18"/>
  <c r="B10" i="17" s="1"/>
  <c r="C10" i="17" s="1"/>
  <c r="G10" i="25" s="1"/>
  <c r="C8" i="18"/>
  <c r="B8" i="17" s="1"/>
  <c r="C8" i="17" s="1"/>
  <c r="G8" i="25" s="1"/>
  <c r="C7" i="18"/>
  <c r="B7" i="17" s="1"/>
  <c r="C7" i="17" s="1"/>
  <c r="G7" i="25" s="1"/>
  <c r="C4" i="18"/>
  <c r="B4" i="17" s="1"/>
  <c r="C4" i="17" s="1"/>
  <c r="G4" i="25" s="1"/>
  <c r="C3" i="18" l="1"/>
  <c r="B3" i="17" s="1"/>
  <c r="C3" i="17" s="1"/>
  <c r="G3" i="25" s="1"/>
</calcChain>
</file>

<file path=xl/sharedStrings.xml><?xml version="1.0" encoding="utf-8"?>
<sst xmlns="http://schemas.openxmlformats.org/spreadsheetml/2006/main" count="57" uniqueCount="42">
  <si>
    <t>Fond Sidus</t>
  </si>
  <si>
    <t>Interní číslo</t>
  </si>
  <si>
    <t>Zaplaceno Kč</t>
  </si>
  <si>
    <t>Na účtu zbývá k 30.9.2021</t>
  </si>
  <si>
    <t>Zaplaceno dne</t>
  </si>
  <si>
    <t>Na účtu zbývá
k 31. 10. 2021</t>
  </si>
  <si>
    <t>Na účtu zbývá
k 30. 11. 2021</t>
  </si>
  <si>
    <t>Na účtu zbývá
k 31. 12. 2021</t>
  </si>
  <si>
    <t>Na účtu zbývá
k 31. 1. 2022</t>
  </si>
  <si>
    <t>Na účtu zbývá
k 28. 2. 2022</t>
  </si>
  <si>
    <t>Na účtu zbývá
k 31. 3. 2022</t>
  </si>
  <si>
    <t>Na účtu zbývá
k 30. 4. 2022</t>
  </si>
  <si>
    <t>Na účtu zbývá
k 31. 5. 2022</t>
  </si>
  <si>
    <t>Na účtu zbývá k 30.9.21</t>
  </si>
  <si>
    <t>BERUŠKY - AKCE ŘÍJEN</t>
  </si>
  <si>
    <t>BERUŠKY - AKCE LISTOPAD</t>
  </si>
  <si>
    <t>BERUŠKY - AKCE PROSINEC</t>
  </si>
  <si>
    <t>BERUŠKY - AKCE LEDEN</t>
  </si>
  <si>
    <t>BERUŠKY - AKCE ÚNOR</t>
  </si>
  <si>
    <t>BERUŠKY - AKCE BŘEZEN</t>
  </si>
  <si>
    <t>BERUŠKY - AKCE DUBEN</t>
  </si>
  <si>
    <t>BERUŠKY - AKCE KVĚTEN</t>
  </si>
  <si>
    <t>Zoo Chleby + doprava 8.9.2021</t>
  </si>
  <si>
    <t>Sférické kino 21.9.2021</t>
  </si>
  <si>
    <t>Zvířátka do školky 11.10.2021</t>
  </si>
  <si>
    <t>Planetárium 12.10.2021</t>
  </si>
  <si>
    <t>Kino Štětí 20.10.2021</t>
  </si>
  <si>
    <t>Vyšetření očí Primavizus 26.10.2021</t>
  </si>
  <si>
    <t>Jóga 9.11.2021</t>
  </si>
  <si>
    <t>Keramika 30.11.2021</t>
  </si>
  <si>
    <t>Vánoční focení 1.12.21</t>
  </si>
  <si>
    <t>Divadlo Spejbla a Hurvínka 17.12.21</t>
  </si>
  <si>
    <t>Logohrátky Slávka Boury 7.3.</t>
  </si>
  <si>
    <t>Veselá kytara 10.3.</t>
  </si>
  <si>
    <t>Muzikál O Pejskovi a kočičce 5.4.</t>
  </si>
  <si>
    <t>Dopravní hřiště 27.4.</t>
  </si>
  <si>
    <t>Taneční program 3.5.2022</t>
  </si>
  <si>
    <t>Výlet Pony klub+doprava 12.5.2022</t>
  </si>
  <si>
    <t>Divadlo - Pohádka, kterou znáte 2.2.2022</t>
  </si>
  <si>
    <t>Divadlo O čarodějovi 18.01.2022</t>
  </si>
  <si>
    <t>Na účtu zbývá k 31.5.2022</t>
  </si>
  <si>
    <r>
      <rPr>
        <b/>
        <sz val="14"/>
        <color rgb="FFFF0000"/>
        <rFont val="Times New Roman"/>
        <family val="1"/>
        <charset val="238"/>
      </rPr>
      <t>BERUŠKY</t>
    </r>
    <r>
      <rPr>
        <b/>
        <sz val="12"/>
        <rFont val="Times New Roman"/>
        <family val="1"/>
        <charset val="238"/>
      </rPr>
      <t xml:space="preserve">
</t>
    </r>
    <r>
      <rPr>
        <b/>
        <sz val="12"/>
        <color rgb="FFFF0000"/>
        <rFont val="Times New Roman"/>
        <family val="1"/>
        <charset val="238"/>
      </rPr>
      <t>Červeně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vyznačené minusové položky značí neodplatky - uhraďte prosím na účet číslo 2201683134/2010</t>
    </r>
    <r>
      <rPr>
        <b/>
        <sz val="12"/>
        <rFont val="Times New Roman"/>
        <family val="1"/>
        <charset val="238"/>
      </rPr>
      <t xml:space="preserve">
Ostatní jsou přeplatky a budou Vám vráceny na Váš bankovní účet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</si>
</sst>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rgb="FF95B3D7"/>
      </patternFill>
    </fill>
    <fill>
      <patternFill patternType="solid">
        <fgColor rgb="FFFF6D6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/>
  </cellStyleXfs>
  <cellXfs count="31">
    <xf numFmtId="0" fontId="0" fillId="0" borderId="0" xfId="0"/>
    <xf numFmtId="0" fontId="2" fillId="0" borderId="0" xfId="1"/>
    <xf numFmtId="0" fontId="1" fillId="0" borderId="3" xfId="1" applyNumberFormat="1" applyFont="1" applyFill="1" applyBorder="1" applyAlignment="1">
      <alignment horizontal="center" vertical="center"/>
    </xf>
    <xf numFmtId="0" fontId="2" fillId="0" borderId="0" xfId="1" applyNumberFormat="1"/>
    <xf numFmtId="0" fontId="2" fillId="0" borderId="0" xfId="1" applyFont="1"/>
    <xf numFmtId="0" fontId="21" fillId="0" borderId="3" xfId="0" applyFont="1" applyBorder="1" applyAlignment="1">
      <alignment horizontal="center" vertical="center" wrapText="1"/>
    </xf>
    <xf numFmtId="168" fontId="22" fillId="0" borderId="3" xfId="0" applyNumberFormat="1" applyFont="1" applyBorder="1" applyAlignment="1">
      <alignment horizontal="center" vertical="center" wrapText="1"/>
    </xf>
    <xf numFmtId="168" fontId="1" fillId="0" borderId="3" xfId="1" applyNumberFormat="1" applyFont="1" applyBorder="1" applyAlignment="1">
      <alignment horizontal="center" vertical="center"/>
    </xf>
    <xf numFmtId="0" fontId="20" fillId="33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left"/>
    </xf>
    <xf numFmtId="14" fontId="1" fillId="0" borderId="3" xfId="1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8" fontId="1" fillId="0" borderId="3" xfId="1" applyNumberFormat="1" applyFont="1" applyFill="1" applyBorder="1" applyAlignment="1">
      <alignment horizontal="center" vertical="center"/>
    </xf>
    <xf numFmtId="0" fontId="20" fillId="33" borderId="1" xfId="1" applyFont="1" applyFill="1" applyBorder="1" applyAlignment="1">
      <alignment horizontal="center" vertical="center" wrapText="1"/>
    </xf>
    <xf numFmtId="168" fontId="1" fillId="0" borderId="3" xfId="1" applyNumberFormat="1" applyFont="1" applyFill="1" applyBorder="1" applyAlignment="1">
      <alignment horizontal="center" vertical="center"/>
    </xf>
    <xf numFmtId="0" fontId="23" fillId="0" borderId="5" xfId="1" applyNumberFormat="1" applyFont="1" applyFill="1" applyBorder="1" applyAlignment="1">
      <alignment horizontal="center" vertical="center"/>
    </xf>
    <xf numFmtId="168" fontId="23" fillId="0" borderId="5" xfId="1" applyNumberFormat="1" applyFont="1" applyFill="1" applyBorder="1" applyAlignment="1">
      <alignment horizontal="center" vertical="center"/>
    </xf>
    <xf numFmtId="0" fontId="24" fillId="0" borderId="5" xfId="1" applyNumberFormat="1" applyFont="1" applyBorder="1" applyAlignment="1">
      <alignment horizontal="center" vertical="center" wrapText="1"/>
    </xf>
    <xf numFmtId="168" fontId="25" fillId="0" borderId="15" xfId="1" applyNumberFormat="1" applyFont="1" applyBorder="1" applyAlignment="1">
      <alignment horizontal="center" vertical="center" wrapText="1"/>
    </xf>
    <xf numFmtId="168" fontId="25" fillId="0" borderId="4" xfId="1" applyNumberFormat="1" applyFont="1" applyBorder="1" applyAlignment="1">
      <alignment horizontal="center" vertical="center" wrapText="1"/>
    </xf>
    <xf numFmtId="168" fontId="25" fillId="0" borderId="5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5" xfId="1" applyNumberFormat="1" applyFont="1" applyBorder="1" applyAlignment="1">
      <alignment horizontal="center" vertical="center" wrapText="1"/>
    </xf>
    <xf numFmtId="168" fontId="22" fillId="0" borderId="4" xfId="1" applyNumberFormat="1" applyFont="1" applyBorder="1" applyAlignment="1">
      <alignment horizontal="center" vertical="center" wrapText="1"/>
    </xf>
    <xf numFmtId="168" fontId="22" fillId="0" borderId="5" xfId="1" applyNumberFormat="1" applyFont="1" applyBorder="1" applyAlignment="1">
      <alignment horizontal="center" vertical="center" wrapText="1"/>
    </xf>
    <xf numFmtId="168" fontId="1" fillId="0" borderId="5" xfId="1" applyNumberFormat="1" applyFont="1" applyFill="1" applyBorder="1" applyAlignment="1">
      <alignment horizontal="center" vertical="center"/>
    </xf>
    <xf numFmtId="14" fontId="23" fillId="0" borderId="5" xfId="1" applyNumberFormat="1" applyFont="1" applyFill="1" applyBorder="1" applyAlignment="1">
      <alignment horizontal="center" vertical="center"/>
    </xf>
    <xf numFmtId="168" fontId="22" fillId="34" borderId="3" xfId="0" applyNumberFormat="1" applyFont="1" applyFill="1" applyBorder="1" applyAlignment="1">
      <alignment horizontal="center" vertical="center" wrapText="1"/>
    </xf>
    <xf numFmtId="168" fontId="20" fillId="34" borderId="3" xfId="1" applyNumberFormat="1" applyFont="1" applyFill="1" applyBorder="1" applyAlignment="1">
      <alignment horizontal="center" vertical="center"/>
    </xf>
    <xf numFmtId="168" fontId="20" fillId="0" borderId="3" xfId="1" applyNumberFormat="1" applyFont="1" applyBorder="1" applyAlignment="1">
      <alignment horizontal="center" vertical="center"/>
    </xf>
  </cellXfs>
  <cellStyles count="44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1" xr:uid="{00000000-0005-0000-0000-00001B000000}"/>
    <cellStyle name="Poznámka" xfId="16" builtinId="10" customBuiltin="1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Vysvětlující text 2" xfId="43" xr:uid="{00000000-0005-0000-0000-000025000000}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93"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numFmt numFmtId="168" formatCode="#,##0.00\ &quot;Kč&quot;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#,##0.00\ &quot;Kč&quot;"/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8" formatCode="#,##0.00\ &quot;Kč&quot;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6D6D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ulka45647505134567891011" displayName="Tabulka45647505134567891011" ref="A2:G26" totalsRowShown="0" headerRowDxfId="92" dataDxfId="90" headerRowBorderDxfId="91" tableBorderDxfId="89" totalsRowBorderDxfId="88" headerRowCellStyle="Normální 2">
  <autoFilter ref="A2:G26" xr:uid="{00000000-0009-0000-0100-00000A000000}"/>
  <tableColumns count="7">
    <tableColumn id="4" xr3:uid="{00000000-0010-0000-0000-000004000000}" name="Interní číslo" dataDxfId="87"/>
    <tableColumn id="5" xr3:uid="{00000000-0010-0000-0000-000005000000}" name="Zaplaceno Kč" dataDxfId="86"/>
    <tableColumn id="6" xr3:uid="{00000000-0010-0000-0000-000006000000}" name="Zaplaceno dne" dataDxfId="85"/>
    <tableColumn id="7" xr3:uid="{00000000-0010-0000-0000-000007000000}" name="Na účtu zbývá k 30.9.2021" dataDxfId="84">
      <calculatedColumnFormula>Tabulka45647505134567891011[[#This Row],[Zaplaceno Kč]]-E3-F3</calculatedColumnFormula>
    </tableColumn>
    <tableColumn id="28" xr3:uid="{00000000-0010-0000-0000-00001C000000}" name="Zoo Chleby + doprava 8.9.2021" dataDxfId="83" dataCellStyle="Normální 2"/>
    <tableColumn id="2" xr3:uid="{00000000-0010-0000-0000-000002000000}" name="Sférické kino 21.9.2021" dataDxfId="1" dataCellStyle="Normální 2"/>
    <tableColumn id="3" xr3:uid="{E9B2811F-8689-485A-A3CA-C55BEE21372F}" name="Na účtu zbývá k 31.5.2022" dataDxfId="0">
      <calculatedColumnFormula>Tabulka4564750513[[#This Row],[Na účtu zbývá
k 31. 5. 2022]]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ulka456475051345678910" displayName="Tabulka456475051345678910" ref="A2:G26" totalsRowShown="0" headerRowDxfId="82" dataDxfId="80" headerRowBorderDxfId="81" tableBorderDxfId="79" totalsRowBorderDxfId="78">
  <autoFilter ref="A2:G26" xr:uid="{00000000-0009-0000-0100-000009000000}"/>
  <tableColumns count="7">
    <tableColumn id="9" xr3:uid="{00000000-0010-0000-0100-000009000000}" name="Interní číslo" dataDxfId="77">
      <calculatedColumnFormula>Tabulka45647505134567891011[[#This Row],[Interní číslo]]</calculatedColumnFormula>
    </tableColumn>
    <tableColumn id="8" xr3:uid="{00000000-0010-0000-0100-000008000000}" name="Na účtu zbývá k 30.9.21" dataDxfId="76">
      <calculatedColumnFormula>Tabulka45647505134567891011[[#This Row],[Na účtu zbývá k 30.9.2021]]</calculatedColumnFormula>
    </tableColumn>
    <tableColumn id="2" xr3:uid="{00000000-0010-0000-0100-000002000000}" name="Na účtu zbývá_x000a_k 31. 10. 2021" dataDxfId="75">
      <calculatedColumnFormula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calculatedColumnFormula>
    </tableColumn>
    <tableColumn id="4" xr3:uid="{00000000-0010-0000-0100-000004000000}" name="Zvířátka do školky 11.10.2021" dataDxfId="74" dataCellStyle="Normální 2"/>
    <tableColumn id="5" xr3:uid="{00000000-0010-0000-0100-000005000000}" name="Planetárium 12.10.2021" dataDxfId="73" dataCellStyle="Normální 2"/>
    <tableColumn id="6" xr3:uid="{00000000-0010-0000-0100-000006000000}" name="Kino Štětí 20.10.2021" dataDxfId="72" dataCellStyle="Normální 2"/>
    <tableColumn id="7" xr3:uid="{00000000-0010-0000-0100-000007000000}" name="Vyšetření očí Primavizus 26.10.2021" dataDxfId="71" dataCellStyle="Normální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ulka4564750513456789" displayName="Tabulka4564750513456789" ref="A2:E26" totalsRowShown="0" headerRowDxfId="70" dataDxfId="68" headerRowBorderDxfId="69" tableBorderDxfId="67" totalsRowBorderDxfId="66">
  <autoFilter ref="A2:E26" xr:uid="{00000000-0009-0000-0100-000008000000}"/>
  <tableColumns count="5">
    <tableColumn id="9" xr3:uid="{00000000-0010-0000-0200-000009000000}" name="Interní číslo" dataDxfId="65">
      <calculatedColumnFormula>Tabulka456475051345678910[[#This Row],[Interní číslo]]</calculatedColumnFormula>
    </tableColumn>
    <tableColumn id="8" xr3:uid="{00000000-0010-0000-0200-000008000000}" name="Na účtu zbývá_x000a_k 31. 10. 2021" dataDxfId="64">
      <calculatedColumnFormula>Tabulka456475051345678910[[#This Row],[Na účtu zbývá
k 31. 10. 2021]]</calculatedColumnFormula>
    </tableColumn>
    <tableColumn id="2" xr3:uid="{00000000-0010-0000-0200-000002000000}" name="Na účtu zbývá_x000a_k 30. 11. 2021" dataDxfId="63">
      <calculatedColumnFormula>Tabulka4564750513456789[[#This Row],[Na účtu zbývá
k 31. 10. 2021]]-Tabulka4564750513456789[[#This Row],[Jóga 9.11.2021]]-Tabulka4564750513456789[[#This Row],[Keramika 30.11.2021]]</calculatedColumnFormula>
    </tableColumn>
    <tableColumn id="4" xr3:uid="{00000000-0010-0000-0200-000004000000}" name="Jóga 9.11.2021" dataDxfId="62" dataCellStyle="Normální 2"/>
    <tableColumn id="5" xr3:uid="{00000000-0010-0000-0200-000005000000}" name="Keramika 30.11.2021" dataDxfId="61" dataCellStyle="Normální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ulka456475051345678" displayName="Tabulka456475051345678" ref="A2:F26" totalsRowShown="0" headerRowDxfId="60" dataDxfId="58" headerRowBorderDxfId="59" tableBorderDxfId="57" totalsRowBorderDxfId="56">
  <autoFilter ref="A2:F26" xr:uid="{00000000-0009-0000-0100-000007000000}"/>
  <tableColumns count="6">
    <tableColumn id="9" xr3:uid="{00000000-0010-0000-0300-000009000000}" name="Interní číslo" dataDxfId="55">
      <calculatedColumnFormula>Tabulka4564750513456789[[#This Row],[Interní číslo]]</calculatedColumnFormula>
    </tableColumn>
    <tableColumn id="8" xr3:uid="{00000000-0010-0000-0300-000008000000}" name="Na účtu zbývá_x000a_k 30. 11. 2021" dataDxfId="54">
      <calculatedColumnFormula>Tabulka4564750513456789[[#This Row],[Na účtu zbývá
k 30. 11. 2021]]</calculatedColumnFormula>
    </tableColumn>
    <tableColumn id="2" xr3:uid="{00000000-0010-0000-0300-000002000000}" name="Na účtu zbývá_x000a_k 31. 12. 2021" dataDxfId="53">
      <calculatedColumnFormula>Tabulka456475051345678[[#This Row],[Na účtu zbývá
k 30. 11. 2021]]-Tabulka456475051345678[[#This Row],[Vánoční focení 1.12.21]]-Tabulka456475051345678[[#This Row],[Fond Sidus]]-Tabulka456475051345678[[#This Row],[Divadlo Spejbla a Hurvínka 17.12.21]]</calculatedColumnFormula>
    </tableColumn>
    <tableColumn id="4" xr3:uid="{00000000-0010-0000-0300-000004000000}" name="Vánoční focení 1.12.21" dataDxfId="52" dataCellStyle="Normální 2"/>
    <tableColumn id="5" xr3:uid="{00000000-0010-0000-0300-000005000000}" name="Fond Sidus" dataDxfId="51" dataCellStyle="Normální 2"/>
    <tableColumn id="6" xr3:uid="{00000000-0010-0000-0300-000006000000}" name="Divadlo Spejbla a Hurvínka 17.12.21" dataDxfId="50" dataCellStyle="Normální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ulka45647505134567" displayName="Tabulka45647505134567" ref="A2:D26" totalsRowShown="0" headerRowDxfId="49" dataDxfId="47" headerRowBorderDxfId="48" tableBorderDxfId="46" totalsRowBorderDxfId="45">
  <autoFilter ref="A2:D26" xr:uid="{00000000-0009-0000-0100-000006000000}"/>
  <tableColumns count="4">
    <tableColumn id="9" xr3:uid="{00000000-0010-0000-0400-000009000000}" name="Interní číslo" dataDxfId="44">
      <calculatedColumnFormula>Tabulka456475051345678[[#This Row],[Interní číslo]]</calculatedColumnFormula>
    </tableColumn>
    <tableColumn id="8" xr3:uid="{00000000-0010-0000-0400-000008000000}" name="Na účtu zbývá_x000a_k 31. 12. 2021" dataDxfId="43">
      <calculatedColumnFormula>Tabulka456475051345678[[#This Row],[Na účtu zbývá
k 31. 12. 2021]]</calculatedColumnFormula>
    </tableColumn>
    <tableColumn id="2" xr3:uid="{00000000-0010-0000-0400-000002000000}" name="Na účtu zbývá_x000a_k 31. 1. 2022" dataDxfId="42">
      <calculatedColumnFormula>Tabulka45647505134567[[#This Row],[Na účtu zbývá
k 31. 12. 2021]]-Tabulka45647505134567[[#This Row],[Divadlo O čarodějovi 18.01.2022]]</calculatedColumnFormula>
    </tableColumn>
    <tableColumn id="4" xr3:uid="{00000000-0010-0000-0400-000004000000}" name="Divadlo O čarodějovi 18.01.2022" dataDxfId="41" dataCellStyle="Normální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ulka4564750513456" displayName="Tabulka4564750513456" ref="A2:D26" totalsRowShown="0" headerRowDxfId="40" dataDxfId="38" headerRowBorderDxfId="39" tableBorderDxfId="37" totalsRowBorderDxfId="36">
  <autoFilter ref="A2:D26" xr:uid="{00000000-0009-0000-0100-000005000000}"/>
  <tableColumns count="4">
    <tableColumn id="9" xr3:uid="{00000000-0010-0000-0500-000009000000}" name="Interní číslo" dataDxfId="35">
      <calculatedColumnFormula>Tabulka45647505134567[[#This Row],[Interní číslo]]</calculatedColumnFormula>
    </tableColumn>
    <tableColumn id="8" xr3:uid="{00000000-0010-0000-0500-000008000000}" name="Na účtu zbývá_x000a_k 31. 1. 2022" dataDxfId="34">
      <calculatedColumnFormula>Tabulka45647505134567[[#This Row],[Na účtu zbývá
k 31. 1. 2022]]</calculatedColumnFormula>
    </tableColumn>
    <tableColumn id="2" xr3:uid="{00000000-0010-0000-0500-000002000000}" name="Na účtu zbývá_x000a_k 28. 2. 2022" dataDxfId="33">
      <calculatedColumnFormula>Tabulka4564750513456[[#This Row],[Na účtu zbývá
k 31. 1. 2022]]-Tabulka4564750513456[[#This Row],[Divadlo - Pohádka, kterou znáte 2.2.2022]]</calculatedColumnFormula>
    </tableColumn>
    <tableColumn id="4" xr3:uid="{00000000-0010-0000-0500-000004000000}" name="Divadlo - Pohádka, kterou znáte 2.2.2022" dataDxfId="32" dataCellStyle="Normální 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ulka456475051345" displayName="Tabulka456475051345" ref="A2:E26" totalsRowShown="0" headerRowDxfId="31" dataDxfId="29" headerRowBorderDxfId="30" tableBorderDxfId="28" totalsRowBorderDxfId="27">
  <autoFilter ref="A2:E26" xr:uid="{00000000-0009-0000-0100-000004000000}"/>
  <tableColumns count="5">
    <tableColumn id="9" xr3:uid="{00000000-0010-0000-0600-000009000000}" name="Interní číslo" dataDxfId="26">
      <calculatedColumnFormula>Tabulka4564750513456[[#This Row],[Interní číslo]]</calculatedColumnFormula>
    </tableColumn>
    <tableColumn id="8" xr3:uid="{00000000-0010-0000-0600-000008000000}" name="Na účtu zbývá_x000a_k 28. 2. 2022" dataDxfId="25">
      <calculatedColumnFormula>Tabulka4564750513456[[#This Row],[Na účtu zbývá
k 28. 2. 2022]]</calculatedColumnFormula>
    </tableColumn>
    <tableColumn id="2" xr3:uid="{00000000-0010-0000-0600-000002000000}" name="Na účtu zbývá_x000a_k 31. 3. 2022" dataDxfId="24">
      <calculatedColumnFormula>Tabulka456475051345[[#This Row],[Na účtu zbývá
k 28. 2. 2022]]-Tabulka456475051345[[#This Row],[Logohrátky Slávka Boury 7.3.]]-Tabulka456475051345[[#This Row],[Veselá kytara 10.3.]]</calculatedColumnFormula>
    </tableColumn>
    <tableColumn id="4" xr3:uid="{00000000-0010-0000-0600-000004000000}" name="Logohrátky Slávka Boury 7.3." dataDxfId="23" dataCellStyle="Normální 2"/>
    <tableColumn id="5" xr3:uid="{00000000-0010-0000-0600-000005000000}" name="Veselá kytara 10.3." dataDxfId="22" dataCellStyle="Normální 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ulka45647505134" displayName="Tabulka45647505134" ref="A2:E26" totalsRowShown="0" headerRowDxfId="21" dataDxfId="19" headerRowBorderDxfId="20" tableBorderDxfId="18" totalsRowBorderDxfId="17">
  <autoFilter ref="A2:E26" xr:uid="{00000000-0009-0000-0100-000003000000}"/>
  <tableColumns count="5">
    <tableColumn id="9" xr3:uid="{00000000-0010-0000-0700-000009000000}" name="Interní číslo" dataDxfId="16">
      <calculatedColumnFormula>Tabulka456475051345[[#This Row],[Interní číslo]]</calculatedColumnFormula>
    </tableColumn>
    <tableColumn id="8" xr3:uid="{00000000-0010-0000-0700-000008000000}" name="Na účtu zbývá_x000a_k 31. 3. 2022" dataDxfId="15">
      <calculatedColumnFormula>Tabulka456475051345[[#This Row],[Na účtu zbývá
k 31. 3. 2022]]</calculatedColumnFormula>
    </tableColumn>
    <tableColumn id="2" xr3:uid="{00000000-0010-0000-0700-000002000000}" name="Na účtu zbývá_x000a_k 30. 4. 2022" dataDxfId="14">
      <calculatedColumnFormula>Tabulka45647505134[[#This Row],[Na účtu zbývá
k 31. 3. 2022]]-Tabulka45647505134[[#This Row],[Muzikál O Pejskovi a kočičce 5.4.]]-Tabulka45647505134[[#This Row],[Dopravní hřiště 27.4.]]</calculatedColumnFormula>
    </tableColumn>
    <tableColumn id="4" xr3:uid="{00000000-0010-0000-0700-000004000000}" name="Muzikál O Pejskovi a kočičce 5.4." dataDxfId="13" dataCellStyle="Normální 2"/>
    <tableColumn id="5" xr3:uid="{00000000-0010-0000-0700-000005000000}" name="Dopravní hřiště 27.4." dataDxfId="12" dataCellStyle="Normální 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Tabulka4564750513" displayName="Tabulka4564750513" ref="A2:E26" totalsRowShown="0" headerRowDxfId="11" dataDxfId="9" headerRowBorderDxfId="10" tableBorderDxfId="8" totalsRowBorderDxfId="7" headerRowCellStyle="Normální 2">
  <autoFilter ref="A2:E26" xr:uid="{00000000-0009-0000-0100-000002000000}"/>
  <tableColumns count="5">
    <tableColumn id="9" xr3:uid="{00000000-0010-0000-0800-000009000000}" name="Interní číslo" dataDxfId="6">
      <calculatedColumnFormula>Tabulka45647505134[[#This Row],[Interní číslo]]</calculatedColumnFormula>
    </tableColumn>
    <tableColumn id="8" xr3:uid="{00000000-0010-0000-0800-000008000000}" name="Na účtu zbývá_x000a_k 30. 4. 2022" dataDxfId="5">
      <calculatedColumnFormula>Tabulka45647505134[[#This Row],[Na účtu zbývá
k 30. 4. 2022]]</calculatedColumnFormula>
    </tableColumn>
    <tableColumn id="2" xr3:uid="{00000000-0010-0000-0800-000002000000}" name="Na účtu zbývá_x000a_k 31. 5. 2022" dataDxfId="4">
      <calculatedColumnFormula>Tabulka4564750513[[#This Row],[Na účtu zbývá
k 30. 4. 2022]]-Tabulka4564750513[[#This Row],[Taneční program 3.5.2022]]-Tabulka4564750513[[#This Row],[Výlet Pony klub+doprava 12.5.2022]]</calculatedColumnFormula>
    </tableColumn>
    <tableColumn id="4" xr3:uid="{00000000-0010-0000-0800-000004000000}" name="Taneční program 3.5.2022" dataDxfId="3" dataCellStyle="Normální 2"/>
    <tableColumn id="5" xr3:uid="{00000000-0010-0000-0800-000005000000}" name="Výlet Pony klub+doprava 12.5.2022" dataDxfId="2" dataCellStyle="Normální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L7" sqref="L7"/>
    </sheetView>
  </sheetViews>
  <sheetFormatPr defaultColWidth="8.44140625" defaultRowHeight="13.2" x14ac:dyDescent="0.25"/>
  <cols>
    <col min="1" max="2" width="15.6640625" style="1" customWidth="1"/>
    <col min="3" max="3" width="14.6640625" style="3" customWidth="1"/>
    <col min="4" max="4" width="15.44140625" style="1" customWidth="1"/>
    <col min="5" max="6" width="20.77734375" style="1" customWidth="1"/>
    <col min="7" max="7" width="21" style="1" customWidth="1"/>
    <col min="8" max="225" width="8.44140625" style="1"/>
    <col min="226" max="226" width="25.44140625" style="1" customWidth="1"/>
    <col min="227" max="256" width="15.6640625" style="1" customWidth="1"/>
    <col min="257" max="257" width="10.77734375" style="1" customWidth="1"/>
    <col min="258" max="258" width="8.44140625" style="1"/>
    <col min="259" max="259" width="14" style="1" customWidth="1"/>
    <col min="260" max="481" width="8.44140625" style="1"/>
    <col min="482" max="482" width="25.44140625" style="1" customWidth="1"/>
    <col min="483" max="512" width="15.6640625" style="1" customWidth="1"/>
    <col min="513" max="513" width="10.77734375" style="1" customWidth="1"/>
    <col min="514" max="514" width="8.44140625" style="1"/>
    <col min="515" max="515" width="14" style="1" customWidth="1"/>
    <col min="516" max="737" width="8.44140625" style="1"/>
    <col min="738" max="738" width="25.44140625" style="1" customWidth="1"/>
    <col min="739" max="768" width="15.6640625" style="1" customWidth="1"/>
    <col min="769" max="769" width="10.77734375" style="1" customWidth="1"/>
    <col min="770" max="770" width="8.44140625" style="1"/>
    <col min="771" max="771" width="14" style="1" customWidth="1"/>
    <col min="772" max="993" width="8.44140625" style="1"/>
    <col min="994" max="994" width="25.44140625" style="1" customWidth="1"/>
    <col min="995" max="1024" width="15.6640625" style="1" customWidth="1"/>
    <col min="1025" max="1025" width="10.77734375" style="1" customWidth="1"/>
    <col min="1026" max="1026" width="8.44140625" style="1"/>
    <col min="1027" max="1027" width="14" style="1" customWidth="1"/>
    <col min="1028" max="1249" width="8.44140625" style="1"/>
    <col min="1250" max="1250" width="25.44140625" style="1" customWidth="1"/>
    <col min="1251" max="1280" width="15.6640625" style="1" customWidth="1"/>
    <col min="1281" max="1281" width="10.77734375" style="1" customWidth="1"/>
    <col min="1282" max="1282" width="8.44140625" style="1"/>
    <col min="1283" max="1283" width="14" style="1" customWidth="1"/>
    <col min="1284" max="1505" width="8.44140625" style="1"/>
    <col min="1506" max="1506" width="25.44140625" style="1" customWidth="1"/>
    <col min="1507" max="1536" width="15.6640625" style="1" customWidth="1"/>
    <col min="1537" max="1537" width="10.77734375" style="1" customWidth="1"/>
    <col min="1538" max="1538" width="8.44140625" style="1"/>
    <col min="1539" max="1539" width="14" style="1" customWidth="1"/>
    <col min="1540" max="1761" width="8.44140625" style="1"/>
    <col min="1762" max="1762" width="25.44140625" style="1" customWidth="1"/>
    <col min="1763" max="1792" width="15.6640625" style="1" customWidth="1"/>
    <col min="1793" max="1793" width="10.77734375" style="1" customWidth="1"/>
    <col min="1794" max="1794" width="8.44140625" style="1"/>
    <col min="1795" max="1795" width="14" style="1" customWidth="1"/>
    <col min="1796" max="2017" width="8.44140625" style="1"/>
    <col min="2018" max="2018" width="25.44140625" style="1" customWidth="1"/>
    <col min="2019" max="2048" width="15.6640625" style="1" customWidth="1"/>
    <col min="2049" max="2049" width="10.77734375" style="1" customWidth="1"/>
    <col min="2050" max="2050" width="8.44140625" style="1"/>
    <col min="2051" max="2051" width="14" style="1" customWidth="1"/>
    <col min="2052" max="2273" width="8.44140625" style="1"/>
    <col min="2274" max="2274" width="25.44140625" style="1" customWidth="1"/>
    <col min="2275" max="2304" width="15.6640625" style="1" customWidth="1"/>
    <col min="2305" max="2305" width="10.77734375" style="1" customWidth="1"/>
    <col min="2306" max="2306" width="8.44140625" style="1"/>
    <col min="2307" max="2307" width="14" style="1" customWidth="1"/>
    <col min="2308" max="2529" width="8.44140625" style="1"/>
    <col min="2530" max="2530" width="25.44140625" style="1" customWidth="1"/>
    <col min="2531" max="2560" width="15.6640625" style="1" customWidth="1"/>
    <col min="2561" max="2561" width="10.77734375" style="1" customWidth="1"/>
    <col min="2562" max="2562" width="8.44140625" style="1"/>
    <col min="2563" max="2563" width="14" style="1" customWidth="1"/>
    <col min="2564" max="2785" width="8.44140625" style="1"/>
    <col min="2786" max="2786" width="25.44140625" style="1" customWidth="1"/>
    <col min="2787" max="2816" width="15.6640625" style="1" customWidth="1"/>
    <col min="2817" max="2817" width="10.77734375" style="1" customWidth="1"/>
    <col min="2818" max="2818" width="8.44140625" style="1"/>
    <col min="2819" max="2819" width="14" style="1" customWidth="1"/>
    <col min="2820" max="3041" width="8.44140625" style="1"/>
    <col min="3042" max="3042" width="25.44140625" style="1" customWidth="1"/>
    <col min="3043" max="3072" width="15.6640625" style="1" customWidth="1"/>
    <col min="3073" max="3073" width="10.77734375" style="1" customWidth="1"/>
    <col min="3074" max="3074" width="8.44140625" style="1"/>
    <col min="3075" max="3075" width="14" style="1" customWidth="1"/>
    <col min="3076" max="3297" width="8.44140625" style="1"/>
    <col min="3298" max="3298" width="25.44140625" style="1" customWidth="1"/>
    <col min="3299" max="3328" width="15.6640625" style="1" customWidth="1"/>
    <col min="3329" max="3329" width="10.77734375" style="1" customWidth="1"/>
    <col min="3330" max="3330" width="8.44140625" style="1"/>
    <col min="3331" max="3331" width="14" style="1" customWidth="1"/>
    <col min="3332" max="3553" width="8.44140625" style="1"/>
    <col min="3554" max="3554" width="25.44140625" style="1" customWidth="1"/>
    <col min="3555" max="3584" width="15.6640625" style="1" customWidth="1"/>
    <col min="3585" max="3585" width="10.77734375" style="1" customWidth="1"/>
    <col min="3586" max="3586" width="8.44140625" style="1"/>
    <col min="3587" max="3587" width="14" style="1" customWidth="1"/>
    <col min="3588" max="3809" width="8.44140625" style="1"/>
    <col min="3810" max="3810" width="25.44140625" style="1" customWidth="1"/>
    <col min="3811" max="3840" width="15.6640625" style="1" customWidth="1"/>
    <col min="3841" max="3841" width="10.77734375" style="1" customWidth="1"/>
    <col min="3842" max="3842" width="8.44140625" style="1"/>
    <col min="3843" max="3843" width="14" style="1" customWidth="1"/>
    <col min="3844" max="4065" width="8.44140625" style="1"/>
    <col min="4066" max="4066" width="25.44140625" style="1" customWidth="1"/>
    <col min="4067" max="4096" width="15.6640625" style="1" customWidth="1"/>
    <col min="4097" max="4097" width="10.77734375" style="1" customWidth="1"/>
    <col min="4098" max="4098" width="8.44140625" style="1"/>
    <col min="4099" max="4099" width="14" style="1" customWidth="1"/>
    <col min="4100" max="4321" width="8.44140625" style="1"/>
    <col min="4322" max="4322" width="25.44140625" style="1" customWidth="1"/>
    <col min="4323" max="4352" width="15.6640625" style="1" customWidth="1"/>
    <col min="4353" max="4353" width="10.77734375" style="1" customWidth="1"/>
    <col min="4354" max="4354" width="8.44140625" style="1"/>
    <col min="4355" max="4355" width="14" style="1" customWidth="1"/>
    <col min="4356" max="4577" width="8.44140625" style="1"/>
    <col min="4578" max="4578" width="25.44140625" style="1" customWidth="1"/>
    <col min="4579" max="4608" width="15.6640625" style="1" customWidth="1"/>
    <col min="4609" max="4609" width="10.77734375" style="1" customWidth="1"/>
    <col min="4610" max="4610" width="8.44140625" style="1"/>
    <col min="4611" max="4611" width="14" style="1" customWidth="1"/>
    <col min="4612" max="4833" width="8.44140625" style="1"/>
    <col min="4834" max="4834" width="25.44140625" style="1" customWidth="1"/>
    <col min="4835" max="4864" width="15.6640625" style="1" customWidth="1"/>
    <col min="4865" max="4865" width="10.77734375" style="1" customWidth="1"/>
    <col min="4866" max="4866" width="8.44140625" style="1"/>
    <col min="4867" max="4867" width="14" style="1" customWidth="1"/>
    <col min="4868" max="5089" width="8.44140625" style="1"/>
    <col min="5090" max="5090" width="25.44140625" style="1" customWidth="1"/>
    <col min="5091" max="5120" width="15.6640625" style="1" customWidth="1"/>
    <col min="5121" max="5121" width="10.77734375" style="1" customWidth="1"/>
    <col min="5122" max="5122" width="8.44140625" style="1"/>
    <col min="5123" max="5123" width="14" style="1" customWidth="1"/>
    <col min="5124" max="5345" width="8.44140625" style="1"/>
    <col min="5346" max="5346" width="25.44140625" style="1" customWidth="1"/>
    <col min="5347" max="5376" width="15.6640625" style="1" customWidth="1"/>
    <col min="5377" max="5377" width="10.77734375" style="1" customWidth="1"/>
    <col min="5378" max="5378" width="8.44140625" style="1"/>
    <col min="5379" max="5379" width="14" style="1" customWidth="1"/>
    <col min="5380" max="5601" width="8.44140625" style="1"/>
    <col min="5602" max="5602" width="25.44140625" style="1" customWidth="1"/>
    <col min="5603" max="5632" width="15.6640625" style="1" customWidth="1"/>
    <col min="5633" max="5633" width="10.77734375" style="1" customWidth="1"/>
    <col min="5634" max="5634" width="8.44140625" style="1"/>
    <col min="5635" max="5635" width="14" style="1" customWidth="1"/>
    <col min="5636" max="5857" width="8.44140625" style="1"/>
    <col min="5858" max="5858" width="25.44140625" style="1" customWidth="1"/>
    <col min="5859" max="5888" width="15.6640625" style="1" customWidth="1"/>
    <col min="5889" max="5889" width="10.77734375" style="1" customWidth="1"/>
    <col min="5890" max="5890" width="8.44140625" style="1"/>
    <col min="5891" max="5891" width="14" style="1" customWidth="1"/>
    <col min="5892" max="6113" width="8.44140625" style="1"/>
    <col min="6114" max="6114" width="25.44140625" style="1" customWidth="1"/>
    <col min="6115" max="6144" width="15.6640625" style="1" customWidth="1"/>
    <col min="6145" max="6145" width="10.77734375" style="1" customWidth="1"/>
    <col min="6146" max="6146" width="8.44140625" style="1"/>
    <col min="6147" max="6147" width="14" style="1" customWidth="1"/>
    <col min="6148" max="6369" width="8.44140625" style="1"/>
    <col min="6370" max="6370" width="25.44140625" style="1" customWidth="1"/>
    <col min="6371" max="6400" width="15.6640625" style="1" customWidth="1"/>
    <col min="6401" max="6401" width="10.77734375" style="1" customWidth="1"/>
    <col min="6402" max="6402" width="8.44140625" style="1"/>
    <col min="6403" max="6403" width="14" style="1" customWidth="1"/>
    <col min="6404" max="6625" width="8.44140625" style="1"/>
    <col min="6626" max="6626" width="25.44140625" style="1" customWidth="1"/>
    <col min="6627" max="6656" width="15.6640625" style="1" customWidth="1"/>
    <col min="6657" max="6657" width="10.77734375" style="1" customWidth="1"/>
    <col min="6658" max="6658" width="8.44140625" style="1"/>
    <col min="6659" max="6659" width="14" style="1" customWidth="1"/>
    <col min="6660" max="6881" width="8.44140625" style="1"/>
    <col min="6882" max="6882" width="25.44140625" style="1" customWidth="1"/>
    <col min="6883" max="6912" width="15.6640625" style="1" customWidth="1"/>
    <col min="6913" max="6913" width="10.77734375" style="1" customWidth="1"/>
    <col min="6914" max="6914" width="8.44140625" style="1"/>
    <col min="6915" max="6915" width="14" style="1" customWidth="1"/>
    <col min="6916" max="7137" width="8.44140625" style="1"/>
    <col min="7138" max="7138" width="25.44140625" style="1" customWidth="1"/>
    <col min="7139" max="7168" width="15.6640625" style="1" customWidth="1"/>
    <col min="7169" max="7169" width="10.77734375" style="1" customWidth="1"/>
    <col min="7170" max="7170" width="8.44140625" style="1"/>
    <col min="7171" max="7171" width="14" style="1" customWidth="1"/>
    <col min="7172" max="7393" width="8.44140625" style="1"/>
    <col min="7394" max="7394" width="25.44140625" style="1" customWidth="1"/>
    <col min="7395" max="7424" width="15.6640625" style="1" customWidth="1"/>
    <col min="7425" max="7425" width="10.77734375" style="1" customWidth="1"/>
    <col min="7426" max="7426" width="8.44140625" style="1"/>
    <col min="7427" max="7427" width="14" style="1" customWidth="1"/>
    <col min="7428" max="7649" width="8.44140625" style="1"/>
    <col min="7650" max="7650" width="25.44140625" style="1" customWidth="1"/>
    <col min="7651" max="7680" width="15.6640625" style="1" customWidth="1"/>
    <col min="7681" max="7681" width="10.77734375" style="1" customWidth="1"/>
    <col min="7682" max="7682" width="8.44140625" style="1"/>
    <col min="7683" max="7683" width="14" style="1" customWidth="1"/>
    <col min="7684" max="7905" width="8.44140625" style="1"/>
    <col min="7906" max="7906" width="25.44140625" style="1" customWidth="1"/>
    <col min="7907" max="7936" width="15.6640625" style="1" customWidth="1"/>
    <col min="7937" max="7937" width="10.77734375" style="1" customWidth="1"/>
    <col min="7938" max="7938" width="8.44140625" style="1"/>
    <col min="7939" max="7939" width="14" style="1" customWidth="1"/>
    <col min="7940" max="8161" width="8.44140625" style="1"/>
    <col min="8162" max="8162" width="25.44140625" style="1" customWidth="1"/>
    <col min="8163" max="8192" width="15.6640625" style="1" customWidth="1"/>
    <col min="8193" max="8193" width="10.77734375" style="1" customWidth="1"/>
    <col min="8194" max="8194" width="8.44140625" style="1"/>
    <col min="8195" max="8195" width="14" style="1" customWidth="1"/>
    <col min="8196" max="8417" width="8.44140625" style="1"/>
    <col min="8418" max="8418" width="25.44140625" style="1" customWidth="1"/>
    <col min="8419" max="8448" width="15.6640625" style="1" customWidth="1"/>
    <col min="8449" max="8449" width="10.77734375" style="1" customWidth="1"/>
    <col min="8450" max="8450" width="8.44140625" style="1"/>
    <col min="8451" max="8451" width="14" style="1" customWidth="1"/>
    <col min="8452" max="8673" width="8.44140625" style="1"/>
    <col min="8674" max="8674" width="25.44140625" style="1" customWidth="1"/>
    <col min="8675" max="8704" width="15.6640625" style="1" customWidth="1"/>
    <col min="8705" max="8705" width="10.77734375" style="1" customWidth="1"/>
    <col min="8706" max="8706" width="8.44140625" style="1"/>
    <col min="8707" max="8707" width="14" style="1" customWidth="1"/>
    <col min="8708" max="8929" width="8.44140625" style="1"/>
    <col min="8930" max="8930" width="25.44140625" style="1" customWidth="1"/>
    <col min="8931" max="8960" width="15.6640625" style="1" customWidth="1"/>
    <col min="8961" max="8961" width="10.77734375" style="1" customWidth="1"/>
    <col min="8962" max="8962" width="8.44140625" style="1"/>
    <col min="8963" max="8963" width="14" style="1" customWidth="1"/>
    <col min="8964" max="9185" width="8.44140625" style="1"/>
    <col min="9186" max="9186" width="25.44140625" style="1" customWidth="1"/>
    <col min="9187" max="9216" width="15.6640625" style="1" customWidth="1"/>
    <col min="9217" max="9217" width="10.77734375" style="1" customWidth="1"/>
    <col min="9218" max="9218" width="8.44140625" style="1"/>
    <col min="9219" max="9219" width="14" style="1" customWidth="1"/>
    <col min="9220" max="9441" width="8.44140625" style="1"/>
    <col min="9442" max="9442" width="25.44140625" style="1" customWidth="1"/>
    <col min="9443" max="9472" width="15.6640625" style="1" customWidth="1"/>
    <col min="9473" max="9473" width="10.77734375" style="1" customWidth="1"/>
    <col min="9474" max="9474" width="8.44140625" style="1"/>
    <col min="9475" max="9475" width="14" style="1" customWidth="1"/>
    <col min="9476" max="9697" width="8.44140625" style="1"/>
    <col min="9698" max="9698" width="25.44140625" style="1" customWidth="1"/>
    <col min="9699" max="9728" width="15.6640625" style="1" customWidth="1"/>
    <col min="9729" max="9729" width="10.77734375" style="1" customWidth="1"/>
    <col min="9730" max="9730" width="8.44140625" style="1"/>
    <col min="9731" max="9731" width="14" style="1" customWidth="1"/>
    <col min="9732" max="9953" width="8.44140625" style="1"/>
    <col min="9954" max="9954" width="25.44140625" style="1" customWidth="1"/>
    <col min="9955" max="9984" width="15.6640625" style="1" customWidth="1"/>
    <col min="9985" max="9985" width="10.77734375" style="1" customWidth="1"/>
    <col min="9986" max="9986" width="8.44140625" style="1"/>
    <col min="9987" max="9987" width="14" style="1" customWidth="1"/>
    <col min="9988" max="10209" width="8.44140625" style="1"/>
    <col min="10210" max="10210" width="25.44140625" style="1" customWidth="1"/>
    <col min="10211" max="10240" width="15.6640625" style="1" customWidth="1"/>
    <col min="10241" max="10241" width="10.77734375" style="1" customWidth="1"/>
    <col min="10242" max="10242" width="8.44140625" style="1"/>
    <col min="10243" max="10243" width="14" style="1" customWidth="1"/>
    <col min="10244" max="10465" width="8.44140625" style="1"/>
    <col min="10466" max="10466" width="25.44140625" style="1" customWidth="1"/>
    <col min="10467" max="10496" width="15.6640625" style="1" customWidth="1"/>
    <col min="10497" max="10497" width="10.77734375" style="1" customWidth="1"/>
    <col min="10498" max="10498" width="8.44140625" style="1"/>
    <col min="10499" max="10499" width="14" style="1" customWidth="1"/>
    <col min="10500" max="10721" width="8.44140625" style="1"/>
    <col min="10722" max="10722" width="25.44140625" style="1" customWidth="1"/>
    <col min="10723" max="10752" width="15.6640625" style="1" customWidth="1"/>
    <col min="10753" max="10753" width="10.77734375" style="1" customWidth="1"/>
    <col min="10754" max="10754" width="8.44140625" style="1"/>
    <col min="10755" max="10755" width="14" style="1" customWidth="1"/>
    <col min="10756" max="10977" width="8.44140625" style="1"/>
    <col min="10978" max="10978" width="25.44140625" style="1" customWidth="1"/>
    <col min="10979" max="11008" width="15.6640625" style="1" customWidth="1"/>
    <col min="11009" max="11009" width="10.77734375" style="1" customWidth="1"/>
    <col min="11010" max="11010" width="8.44140625" style="1"/>
    <col min="11011" max="11011" width="14" style="1" customWidth="1"/>
    <col min="11012" max="11233" width="8.44140625" style="1"/>
    <col min="11234" max="11234" width="25.44140625" style="1" customWidth="1"/>
    <col min="11235" max="11264" width="15.6640625" style="1" customWidth="1"/>
    <col min="11265" max="11265" width="10.77734375" style="1" customWidth="1"/>
    <col min="11266" max="11266" width="8.44140625" style="1"/>
    <col min="11267" max="11267" width="14" style="1" customWidth="1"/>
    <col min="11268" max="11489" width="8.44140625" style="1"/>
    <col min="11490" max="11490" width="25.44140625" style="1" customWidth="1"/>
    <col min="11491" max="11520" width="15.6640625" style="1" customWidth="1"/>
    <col min="11521" max="11521" width="10.77734375" style="1" customWidth="1"/>
    <col min="11522" max="11522" width="8.44140625" style="1"/>
    <col min="11523" max="11523" width="14" style="1" customWidth="1"/>
    <col min="11524" max="11745" width="8.44140625" style="1"/>
    <col min="11746" max="11746" width="25.44140625" style="1" customWidth="1"/>
    <col min="11747" max="11776" width="15.6640625" style="1" customWidth="1"/>
    <col min="11777" max="11777" width="10.77734375" style="1" customWidth="1"/>
    <col min="11778" max="11778" width="8.44140625" style="1"/>
    <col min="11779" max="11779" width="14" style="1" customWidth="1"/>
    <col min="11780" max="12001" width="8.44140625" style="1"/>
    <col min="12002" max="12002" width="25.44140625" style="1" customWidth="1"/>
    <col min="12003" max="12032" width="15.6640625" style="1" customWidth="1"/>
    <col min="12033" max="12033" width="10.77734375" style="1" customWidth="1"/>
    <col min="12034" max="12034" width="8.44140625" style="1"/>
    <col min="12035" max="12035" width="14" style="1" customWidth="1"/>
    <col min="12036" max="12257" width="8.44140625" style="1"/>
    <col min="12258" max="12258" width="25.44140625" style="1" customWidth="1"/>
    <col min="12259" max="12288" width="15.6640625" style="1" customWidth="1"/>
    <col min="12289" max="12289" width="10.77734375" style="1" customWidth="1"/>
    <col min="12290" max="12290" width="8.44140625" style="1"/>
    <col min="12291" max="12291" width="14" style="1" customWidth="1"/>
    <col min="12292" max="12513" width="8.44140625" style="1"/>
    <col min="12514" max="12514" width="25.44140625" style="1" customWidth="1"/>
    <col min="12515" max="12544" width="15.6640625" style="1" customWidth="1"/>
    <col min="12545" max="12545" width="10.77734375" style="1" customWidth="1"/>
    <col min="12546" max="12546" width="8.44140625" style="1"/>
    <col min="12547" max="12547" width="14" style="1" customWidth="1"/>
    <col min="12548" max="12769" width="8.44140625" style="1"/>
    <col min="12770" max="12770" width="25.44140625" style="1" customWidth="1"/>
    <col min="12771" max="12800" width="15.6640625" style="1" customWidth="1"/>
    <col min="12801" max="12801" width="10.77734375" style="1" customWidth="1"/>
    <col min="12802" max="12802" width="8.44140625" style="1"/>
    <col min="12803" max="12803" width="14" style="1" customWidth="1"/>
    <col min="12804" max="13025" width="8.44140625" style="1"/>
    <col min="13026" max="13026" width="25.44140625" style="1" customWidth="1"/>
    <col min="13027" max="13056" width="15.6640625" style="1" customWidth="1"/>
    <col min="13057" max="13057" width="10.77734375" style="1" customWidth="1"/>
    <col min="13058" max="13058" width="8.44140625" style="1"/>
    <col min="13059" max="13059" width="14" style="1" customWidth="1"/>
    <col min="13060" max="13281" width="8.44140625" style="1"/>
    <col min="13282" max="13282" width="25.44140625" style="1" customWidth="1"/>
    <col min="13283" max="13312" width="15.6640625" style="1" customWidth="1"/>
    <col min="13313" max="13313" width="10.77734375" style="1" customWidth="1"/>
    <col min="13314" max="13314" width="8.44140625" style="1"/>
    <col min="13315" max="13315" width="14" style="1" customWidth="1"/>
    <col min="13316" max="13537" width="8.44140625" style="1"/>
    <col min="13538" max="13538" width="25.44140625" style="1" customWidth="1"/>
    <col min="13539" max="13568" width="15.6640625" style="1" customWidth="1"/>
    <col min="13569" max="13569" width="10.77734375" style="1" customWidth="1"/>
    <col min="13570" max="13570" width="8.44140625" style="1"/>
    <col min="13571" max="13571" width="14" style="1" customWidth="1"/>
    <col min="13572" max="13793" width="8.44140625" style="1"/>
    <col min="13794" max="13794" width="25.44140625" style="1" customWidth="1"/>
    <col min="13795" max="13824" width="15.6640625" style="1" customWidth="1"/>
    <col min="13825" max="13825" width="10.77734375" style="1" customWidth="1"/>
    <col min="13826" max="13826" width="8.44140625" style="1"/>
    <col min="13827" max="13827" width="14" style="1" customWidth="1"/>
    <col min="13828" max="14049" width="8.44140625" style="1"/>
    <col min="14050" max="14050" width="25.44140625" style="1" customWidth="1"/>
    <col min="14051" max="14080" width="15.6640625" style="1" customWidth="1"/>
    <col min="14081" max="14081" width="10.77734375" style="1" customWidth="1"/>
    <col min="14082" max="14082" width="8.44140625" style="1"/>
    <col min="14083" max="14083" width="14" style="1" customWidth="1"/>
    <col min="14084" max="14305" width="8.44140625" style="1"/>
    <col min="14306" max="14306" width="25.44140625" style="1" customWidth="1"/>
    <col min="14307" max="14336" width="15.6640625" style="1" customWidth="1"/>
    <col min="14337" max="14337" width="10.77734375" style="1" customWidth="1"/>
    <col min="14338" max="14338" width="8.44140625" style="1"/>
    <col min="14339" max="14339" width="14" style="1" customWidth="1"/>
    <col min="14340" max="14561" width="8.44140625" style="1"/>
    <col min="14562" max="14562" width="25.44140625" style="1" customWidth="1"/>
    <col min="14563" max="14592" width="15.6640625" style="1" customWidth="1"/>
    <col min="14593" max="14593" width="10.77734375" style="1" customWidth="1"/>
    <col min="14594" max="14594" width="8.44140625" style="1"/>
    <col min="14595" max="14595" width="14" style="1" customWidth="1"/>
    <col min="14596" max="14817" width="8.44140625" style="1"/>
    <col min="14818" max="14818" width="25.44140625" style="1" customWidth="1"/>
    <col min="14819" max="14848" width="15.6640625" style="1" customWidth="1"/>
    <col min="14849" max="14849" width="10.77734375" style="1" customWidth="1"/>
    <col min="14850" max="14850" width="8.44140625" style="1"/>
    <col min="14851" max="14851" width="14" style="1" customWidth="1"/>
    <col min="14852" max="15073" width="8.44140625" style="1"/>
    <col min="15074" max="15074" width="25.44140625" style="1" customWidth="1"/>
    <col min="15075" max="15104" width="15.6640625" style="1" customWidth="1"/>
    <col min="15105" max="15105" width="10.77734375" style="1" customWidth="1"/>
    <col min="15106" max="15106" width="8.44140625" style="1"/>
    <col min="15107" max="15107" width="14" style="1" customWidth="1"/>
    <col min="15108" max="15329" width="8.44140625" style="1"/>
    <col min="15330" max="15330" width="25.44140625" style="1" customWidth="1"/>
    <col min="15331" max="15360" width="15.6640625" style="1" customWidth="1"/>
    <col min="15361" max="15361" width="10.77734375" style="1" customWidth="1"/>
    <col min="15362" max="15362" width="8.44140625" style="1"/>
    <col min="15363" max="15363" width="14" style="1" customWidth="1"/>
    <col min="15364" max="15585" width="8.44140625" style="1"/>
    <col min="15586" max="15586" width="25.44140625" style="1" customWidth="1"/>
    <col min="15587" max="15616" width="15.6640625" style="1" customWidth="1"/>
    <col min="15617" max="15617" width="10.77734375" style="1" customWidth="1"/>
    <col min="15618" max="15618" width="8.44140625" style="1"/>
    <col min="15619" max="15619" width="14" style="1" customWidth="1"/>
    <col min="15620" max="15841" width="8.44140625" style="1"/>
    <col min="15842" max="15842" width="25.44140625" style="1" customWidth="1"/>
    <col min="15843" max="15872" width="15.6640625" style="1" customWidth="1"/>
    <col min="15873" max="15873" width="10.77734375" style="1" customWidth="1"/>
    <col min="15874" max="15874" width="8.44140625" style="1"/>
    <col min="15875" max="15875" width="14" style="1" customWidth="1"/>
    <col min="15876" max="16097" width="8.44140625" style="1"/>
    <col min="16098" max="16098" width="25.44140625" style="1" customWidth="1"/>
    <col min="16099" max="16128" width="15.6640625" style="1" customWidth="1"/>
    <col min="16129" max="16129" width="10.77734375" style="1" customWidth="1"/>
    <col min="16130" max="16130" width="8.44140625" style="1"/>
    <col min="16131" max="16131" width="14" style="1" customWidth="1"/>
    <col min="16132" max="16384" width="8.44140625" style="1"/>
  </cols>
  <sheetData>
    <row r="1" spans="1:7" ht="76.2" customHeight="1" x14ac:dyDescent="0.25">
      <c r="A1" s="22" t="s">
        <v>41</v>
      </c>
      <c r="B1" s="22"/>
      <c r="C1" s="22"/>
      <c r="D1" s="22"/>
      <c r="E1" s="22"/>
      <c r="F1" s="22"/>
      <c r="G1" s="22"/>
    </row>
    <row r="2" spans="1:7" ht="66.75" customHeight="1" x14ac:dyDescent="0.25">
      <c r="A2" s="8" t="s">
        <v>1</v>
      </c>
      <c r="B2" s="8" t="s">
        <v>2</v>
      </c>
      <c r="C2" s="8" t="s">
        <v>4</v>
      </c>
      <c r="D2" s="8" t="s">
        <v>3</v>
      </c>
      <c r="E2" s="8" t="s">
        <v>22</v>
      </c>
      <c r="F2" s="8" t="s">
        <v>23</v>
      </c>
      <c r="G2" s="14" t="s">
        <v>40</v>
      </c>
    </row>
    <row r="3" spans="1:7" ht="25.05" customHeight="1" x14ac:dyDescent="0.25">
      <c r="A3" s="2">
        <v>5601</v>
      </c>
      <c r="B3" s="13">
        <v>1500</v>
      </c>
      <c r="C3" s="10">
        <v>44445</v>
      </c>
      <c r="D3" s="13">
        <f>Tabulka45647505134567891011[[#This Row],[Zaplaceno Kč]]-E3-F3</f>
        <v>1126.73</v>
      </c>
      <c r="E3" s="7">
        <v>285.77</v>
      </c>
      <c r="F3" s="7">
        <v>87.5</v>
      </c>
      <c r="G3" s="29">
        <f>Tabulka4564750513[[#This Row],[Na účtu zbývá
k 31. 5. 2022]]</f>
        <v>-283.02000000000015</v>
      </c>
    </row>
    <row r="4" spans="1:7" ht="25.05" customHeight="1" x14ac:dyDescent="0.25">
      <c r="A4" s="2">
        <v>4321</v>
      </c>
      <c r="B4" s="13">
        <v>1500</v>
      </c>
      <c r="C4" s="10">
        <v>44440</v>
      </c>
      <c r="D4" s="13">
        <f>Tabulka45647505134567891011[[#This Row],[Zaplaceno Kč]]-E4-F4</f>
        <v>1126.73</v>
      </c>
      <c r="E4" s="7">
        <v>285.77</v>
      </c>
      <c r="F4" s="7">
        <v>87.5</v>
      </c>
      <c r="G4" s="29">
        <f>Tabulka4564750513[[#This Row],[Na účtu zbývá
k 31. 5. 2022]]</f>
        <v>-486.76000000000022</v>
      </c>
    </row>
    <row r="5" spans="1:7" ht="25.05" customHeight="1" x14ac:dyDescent="0.25">
      <c r="A5" s="2">
        <v>1512</v>
      </c>
      <c r="B5" s="13"/>
      <c r="C5" s="2"/>
      <c r="D5" s="13">
        <f>Tabulka45647505134567891011[[#This Row],[Zaplaceno Kč]]-E5-F5</f>
        <v>0</v>
      </c>
      <c r="E5" s="7">
        <v>0</v>
      </c>
      <c r="F5" s="7">
        <v>0</v>
      </c>
      <c r="G5" s="29">
        <f>Tabulka4564750513[[#This Row],[Na účtu zbývá
k 31. 5. 2022]]</f>
        <v>-100</v>
      </c>
    </row>
    <row r="6" spans="1:7" ht="25.05" customHeight="1" x14ac:dyDescent="0.25">
      <c r="A6" s="2">
        <v>6802</v>
      </c>
      <c r="B6" s="13"/>
      <c r="C6" s="10"/>
      <c r="D6" s="13">
        <f>Tabulka45647505134567891011[[#This Row],[Zaplaceno Kč]]-E6-F6</f>
        <v>-373.27</v>
      </c>
      <c r="E6" s="7">
        <v>285.77</v>
      </c>
      <c r="F6" s="7">
        <v>87.5</v>
      </c>
      <c r="G6" s="29">
        <f>Tabulka4564750513[[#This Row],[Na účtu zbývá
k 31. 5. 2022]]</f>
        <v>-2910.16</v>
      </c>
    </row>
    <row r="7" spans="1:7" ht="25.05" customHeight="1" x14ac:dyDescent="0.25">
      <c r="A7" s="2">
        <v>5831</v>
      </c>
      <c r="B7" s="13">
        <v>1400</v>
      </c>
      <c r="C7" s="10">
        <v>44419</v>
      </c>
      <c r="D7" s="13">
        <f>Tabulka45647505134567891011[[#This Row],[Zaplaceno Kč]]-E7-F7</f>
        <v>1026.73</v>
      </c>
      <c r="E7" s="7">
        <v>285.77</v>
      </c>
      <c r="F7" s="7">
        <v>87.5</v>
      </c>
      <c r="G7" s="29">
        <f>Tabulka4564750513[[#This Row],[Na účtu zbývá
k 31. 5. 2022]]</f>
        <v>-366.27000000000004</v>
      </c>
    </row>
    <row r="8" spans="1:7" ht="25.05" customHeight="1" x14ac:dyDescent="0.25">
      <c r="A8" s="2">
        <v>5438</v>
      </c>
      <c r="B8" s="13">
        <v>1500</v>
      </c>
      <c r="C8" s="10">
        <v>44474</v>
      </c>
      <c r="D8" s="13">
        <f>Tabulka45647505134567891011[[#This Row],[Zaplaceno Kč]]-E8-F8</f>
        <v>1126.73</v>
      </c>
      <c r="E8" s="7">
        <v>285.77</v>
      </c>
      <c r="F8" s="7">
        <v>87.5</v>
      </c>
      <c r="G8" s="29">
        <f>Tabulka4564750513[[#This Row],[Na účtu zbývá
k 31. 5. 2022]]</f>
        <v>-43.920000000000172</v>
      </c>
    </row>
    <row r="9" spans="1:7" ht="25.05" customHeight="1" x14ac:dyDescent="0.25">
      <c r="A9" s="2">
        <v>5731</v>
      </c>
      <c r="B9" s="13">
        <v>1500</v>
      </c>
      <c r="C9" s="10">
        <v>44438</v>
      </c>
      <c r="D9" s="13">
        <f>Tabulka45647505134567891011[[#This Row],[Zaplaceno Kč]]-E9-F9</f>
        <v>1412.5</v>
      </c>
      <c r="E9" s="7">
        <v>0</v>
      </c>
      <c r="F9" s="7">
        <v>87.5</v>
      </c>
      <c r="G9" s="29">
        <f>Tabulka4564750513[[#This Row],[Na účtu zbývá
k 31. 5. 2022]]</f>
        <v>-962.85</v>
      </c>
    </row>
    <row r="10" spans="1:7" ht="25.05" customHeight="1" x14ac:dyDescent="0.25">
      <c r="A10" s="2">
        <v>4856</v>
      </c>
      <c r="B10" s="13">
        <v>1500</v>
      </c>
      <c r="C10" s="10">
        <v>44475</v>
      </c>
      <c r="D10" s="13">
        <f>Tabulka45647505134567891011[[#This Row],[Zaplaceno Kč]]-E10-F10</f>
        <v>1412.5</v>
      </c>
      <c r="E10" s="7">
        <v>0</v>
      </c>
      <c r="F10" s="7">
        <v>87.5</v>
      </c>
      <c r="G10" s="30">
        <f>Tabulka4564750513[[#This Row],[Na účtu zbývá
k 31. 5. 2022]]</f>
        <v>927.8</v>
      </c>
    </row>
    <row r="11" spans="1:7" ht="25.05" customHeight="1" x14ac:dyDescent="0.25">
      <c r="A11" s="2">
        <v>5607</v>
      </c>
      <c r="B11" s="13">
        <v>1500</v>
      </c>
      <c r="C11" s="10">
        <v>44447</v>
      </c>
      <c r="D11" s="13">
        <f>Tabulka45647505134567891011[[#This Row],[Zaplaceno Kč]]-E11-F11</f>
        <v>1214.23</v>
      </c>
      <c r="E11" s="7">
        <v>285.77</v>
      </c>
      <c r="F11" s="7">
        <v>0</v>
      </c>
      <c r="G11" s="29">
        <f>Tabulka4564750513[[#This Row],[Na účtu zbývá
k 31. 5. 2022]]</f>
        <v>-847.16000000000008</v>
      </c>
    </row>
    <row r="12" spans="1:7" ht="25.05" customHeight="1" x14ac:dyDescent="0.25">
      <c r="A12" s="2">
        <v>5608</v>
      </c>
      <c r="B12" s="13">
        <v>1500</v>
      </c>
      <c r="C12" s="10">
        <v>44441</v>
      </c>
      <c r="D12" s="13">
        <f>Tabulka45647505134567891011[[#This Row],[Zaplaceno Kč]]-E12-F12</f>
        <v>1126.73</v>
      </c>
      <c r="E12" s="7">
        <v>285.77</v>
      </c>
      <c r="F12" s="7">
        <v>87.5</v>
      </c>
      <c r="G12" s="29">
        <f>Tabulka4564750513[[#This Row],[Na účtu zbývá
k 31. 5. 2022]]</f>
        <v>-462.52000000000015</v>
      </c>
    </row>
    <row r="13" spans="1:7" ht="25.05" customHeight="1" x14ac:dyDescent="0.25">
      <c r="A13" s="2">
        <v>5262</v>
      </c>
      <c r="B13" s="13">
        <v>1500</v>
      </c>
      <c r="C13" s="10">
        <v>44453</v>
      </c>
      <c r="D13" s="13">
        <f>Tabulka45647505134567891011[[#This Row],[Zaplaceno Kč]]-E13-F13</f>
        <v>1126.73</v>
      </c>
      <c r="E13" s="7">
        <v>285.77</v>
      </c>
      <c r="F13" s="7">
        <v>87.5</v>
      </c>
      <c r="G13" s="29">
        <f>Tabulka4564750513[[#This Row],[Na účtu zbývá
k 31. 5. 2022]]</f>
        <v>-1005.9600000000002</v>
      </c>
    </row>
    <row r="14" spans="1:7" ht="25.05" customHeight="1" x14ac:dyDescent="0.25">
      <c r="A14" s="2">
        <v>5610</v>
      </c>
      <c r="B14" s="13">
        <v>1500</v>
      </c>
      <c r="C14" s="10">
        <v>44442</v>
      </c>
      <c r="D14" s="13">
        <f>Tabulka45647505134567891011[[#This Row],[Zaplaceno Kč]]-E14-F14</f>
        <v>1126.73</v>
      </c>
      <c r="E14" s="7">
        <v>285.77</v>
      </c>
      <c r="F14" s="7">
        <v>87.5</v>
      </c>
      <c r="G14" s="29">
        <f>Tabulka4564750513[[#This Row],[Na účtu zbývá
k 31. 5. 2022]]</f>
        <v>-230.40999999999997</v>
      </c>
    </row>
    <row r="15" spans="1:7" ht="25.05" customHeight="1" x14ac:dyDescent="0.25">
      <c r="A15" s="2">
        <v>5612</v>
      </c>
      <c r="B15" s="13">
        <v>1500</v>
      </c>
      <c r="C15" s="10">
        <v>44445</v>
      </c>
      <c r="D15" s="13">
        <f>Tabulka45647505134567891011[[#This Row],[Zaplaceno Kč]]-E15-F15</f>
        <v>1214.23</v>
      </c>
      <c r="E15" s="7">
        <v>285.77</v>
      </c>
      <c r="F15" s="7">
        <v>0</v>
      </c>
      <c r="G15" s="29">
        <f>Tabulka4564750513[[#This Row],[Na účtu zbývá
k 31. 5. 2022]]</f>
        <v>-242.04000000000013</v>
      </c>
    </row>
    <row r="16" spans="1:7" ht="25.05" customHeight="1" x14ac:dyDescent="0.25">
      <c r="A16" s="2">
        <v>5613</v>
      </c>
      <c r="B16" s="13">
        <v>1500</v>
      </c>
      <c r="C16" s="10">
        <v>44445</v>
      </c>
      <c r="D16" s="13">
        <f>Tabulka45647505134567891011[[#This Row],[Zaplaceno Kč]]-E16-F16</f>
        <v>1214.23</v>
      </c>
      <c r="E16" s="7">
        <v>285.77</v>
      </c>
      <c r="F16" s="7">
        <v>0</v>
      </c>
      <c r="G16" s="29">
        <f>Tabulka4564750513[[#This Row],[Na účtu zbývá
k 31. 5. 2022]]</f>
        <v>-330.94000000000011</v>
      </c>
    </row>
    <row r="17" spans="1:7" ht="25.05" customHeight="1" x14ac:dyDescent="0.25">
      <c r="A17" s="2">
        <v>5281</v>
      </c>
      <c r="B17" s="13">
        <v>500</v>
      </c>
      <c r="C17" s="10">
        <v>44560</v>
      </c>
      <c r="D17" s="13">
        <f>Tabulka45647505134567891011[[#This Row],[Zaplaceno Kč]]-E17-F17</f>
        <v>500</v>
      </c>
      <c r="E17" s="7">
        <v>0</v>
      </c>
      <c r="F17" s="7">
        <v>0</v>
      </c>
      <c r="G17" s="29">
        <f>Tabulka4564750513[[#This Row],[Na účtu zbývá
k 31. 5. 2022]]</f>
        <v>-410.34000000000003</v>
      </c>
    </row>
    <row r="18" spans="1:7" ht="25.05" customHeight="1" x14ac:dyDescent="0.25">
      <c r="A18" s="2">
        <v>2021</v>
      </c>
      <c r="B18" s="13">
        <v>1500</v>
      </c>
      <c r="C18" s="10">
        <v>44482</v>
      </c>
      <c r="D18" s="13">
        <f>Tabulka45647505134567891011[[#This Row],[Zaplaceno Kč]]-E18-F18</f>
        <v>1214.23</v>
      </c>
      <c r="E18" s="7">
        <v>285.77</v>
      </c>
      <c r="F18" s="7">
        <v>0</v>
      </c>
      <c r="G18" s="29">
        <f>Tabulka4564750513[[#This Row],[Na účtu zbývá
k 31. 5. 2022]]</f>
        <v>-446.36000000000013</v>
      </c>
    </row>
    <row r="19" spans="1:7" ht="25.05" customHeight="1" x14ac:dyDescent="0.25">
      <c r="A19" s="2">
        <v>5617</v>
      </c>
      <c r="B19" s="13">
        <v>1500</v>
      </c>
      <c r="C19" s="10">
        <v>44446</v>
      </c>
      <c r="D19" s="13">
        <f>Tabulka45647505134567891011[[#This Row],[Zaplaceno Kč]]-E19-F19</f>
        <v>1126.73</v>
      </c>
      <c r="E19" s="7">
        <v>285.77</v>
      </c>
      <c r="F19" s="7">
        <v>87.5</v>
      </c>
      <c r="G19" s="29">
        <f>Tabulka4564750513[[#This Row],[Na účtu zbývá
k 31. 5. 2022]]</f>
        <v>-1049.67</v>
      </c>
    </row>
    <row r="20" spans="1:7" ht="25.05" customHeight="1" x14ac:dyDescent="0.25">
      <c r="A20" s="2">
        <v>5618</v>
      </c>
      <c r="B20" s="13">
        <v>1500</v>
      </c>
      <c r="C20" s="10">
        <v>44444</v>
      </c>
      <c r="D20" s="13">
        <f>Tabulka45647505134567891011[[#This Row],[Zaplaceno Kč]]-E20-F20</f>
        <v>1214.23</v>
      </c>
      <c r="E20" s="7">
        <v>285.77</v>
      </c>
      <c r="F20" s="7">
        <v>0</v>
      </c>
      <c r="G20" s="29">
        <f>Tabulka4564750513[[#This Row],[Na účtu zbývá
k 31. 5. 2022]]</f>
        <v>-850.40000000000009</v>
      </c>
    </row>
    <row r="21" spans="1:7" ht="25.05" customHeight="1" x14ac:dyDescent="0.25">
      <c r="A21" s="2">
        <v>5619</v>
      </c>
      <c r="B21" s="13">
        <v>1500</v>
      </c>
      <c r="C21" s="10">
        <v>44427</v>
      </c>
      <c r="D21" s="13">
        <f>Tabulka45647505134567891011[[#This Row],[Zaplaceno Kč]]-E21-F21</f>
        <v>1214.23</v>
      </c>
      <c r="E21" s="7">
        <v>285.77</v>
      </c>
      <c r="F21" s="7">
        <v>0</v>
      </c>
      <c r="G21" s="30">
        <f>Tabulka4564750513[[#This Row],[Na účtu zbývá
k 31. 5. 2022]]</f>
        <v>1010.33</v>
      </c>
    </row>
    <row r="22" spans="1:7" ht="25.05" customHeight="1" x14ac:dyDescent="0.25">
      <c r="A22" s="2">
        <v>5620</v>
      </c>
      <c r="B22" s="13">
        <v>1500</v>
      </c>
      <c r="C22" s="10">
        <v>44483</v>
      </c>
      <c r="D22" s="13">
        <f>Tabulka45647505134567891011[[#This Row],[Zaplaceno Kč]]-E22-F22</f>
        <v>1126.73</v>
      </c>
      <c r="E22" s="7">
        <v>285.77</v>
      </c>
      <c r="F22" s="7">
        <v>87.5</v>
      </c>
      <c r="G22" s="29">
        <f>Tabulka4564750513[[#This Row],[Na účtu zbývá
k 31. 5. 2022]]</f>
        <v>-1186.8600000000001</v>
      </c>
    </row>
    <row r="23" spans="1:7" ht="25.05" customHeight="1" x14ac:dyDescent="0.25">
      <c r="A23" s="2">
        <v>5621</v>
      </c>
      <c r="B23" s="13">
        <v>1500</v>
      </c>
      <c r="C23" s="10">
        <v>44446</v>
      </c>
      <c r="D23" s="13">
        <f>Tabulka45647505134567891011[[#This Row],[Zaplaceno Kč]]-E23-F23</f>
        <v>1126.73</v>
      </c>
      <c r="E23" s="7">
        <v>285.77</v>
      </c>
      <c r="F23" s="7">
        <v>87.5</v>
      </c>
      <c r="G23" s="29">
        <f>Tabulka4564750513[[#This Row],[Na účtu zbývá
k 31. 5. 2022]]</f>
        <v>-1121.2600000000002</v>
      </c>
    </row>
    <row r="24" spans="1:7" ht="25.05" customHeight="1" x14ac:dyDescent="0.25">
      <c r="A24" s="2">
        <v>5623</v>
      </c>
      <c r="B24" s="13">
        <v>1200</v>
      </c>
      <c r="C24" s="10">
        <v>44489</v>
      </c>
      <c r="D24" s="13">
        <f>Tabulka45647505134567891011[[#This Row],[Zaplaceno Kč]]-E24-F24</f>
        <v>826.73</v>
      </c>
      <c r="E24" s="7">
        <v>285.77</v>
      </c>
      <c r="F24" s="7">
        <v>87.5</v>
      </c>
      <c r="G24" s="29">
        <f>Tabulka4564750513[[#This Row],[Na účtu zbývá
k 31. 5. 2022]]</f>
        <v>-562.76999999999987</v>
      </c>
    </row>
    <row r="25" spans="1:7" ht="25.05" customHeight="1" x14ac:dyDescent="0.25">
      <c r="A25" s="2">
        <v>4421</v>
      </c>
      <c r="B25" s="13">
        <v>1500</v>
      </c>
      <c r="C25" s="10">
        <v>44442</v>
      </c>
      <c r="D25" s="13">
        <f>Tabulka45647505134567891011[[#This Row],[Zaplaceno Kč]]-E25-F25</f>
        <v>1214.23</v>
      </c>
      <c r="E25" s="7">
        <v>285.77</v>
      </c>
      <c r="F25" s="7">
        <v>0</v>
      </c>
      <c r="G25" s="29">
        <f>Tabulka4564750513[[#This Row],[Na účtu zbývá
k 31. 5. 2022]]</f>
        <v>-782.46</v>
      </c>
    </row>
    <row r="26" spans="1:7" ht="25.05" customHeight="1" x14ac:dyDescent="0.25">
      <c r="A26" s="16">
        <v>5242</v>
      </c>
      <c r="B26" s="15">
        <v>1500</v>
      </c>
      <c r="C26" s="27">
        <v>44487</v>
      </c>
      <c r="D26" s="17">
        <f>Tabulka45647505134567891011[[#This Row],[Zaplaceno Kč]]-E26-F26</f>
        <v>1126.73</v>
      </c>
      <c r="E26" s="7">
        <v>285.77</v>
      </c>
      <c r="F26" s="17">
        <v>87.5</v>
      </c>
      <c r="G26" s="30">
        <f>Tabulka4564750513[[#This Row],[Na účtu zbývá
k 31. 5. 2022]]</f>
        <v>446.17999999999984</v>
      </c>
    </row>
  </sheetData>
  <mergeCells count="1">
    <mergeCell ref="A1:G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A3" sqref="A3:A26"/>
    </sheetView>
  </sheetViews>
  <sheetFormatPr defaultColWidth="8.44140625" defaultRowHeight="13.2" x14ac:dyDescent="0.25"/>
  <cols>
    <col min="1" max="1" width="21.6640625" style="9" customWidth="1"/>
    <col min="2" max="2" width="18.21875" style="4" customWidth="1"/>
    <col min="3" max="3" width="16.88671875" style="1" customWidth="1"/>
    <col min="4" max="4" width="16.21875" style="1" customWidth="1"/>
    <col min="5" max="8" width="15.6640625" style="1" customWidth="1"/>
    <col min="9" max="230" width="8.44140625" style="1"/>
    <col min="231" max="231" width="25.44140625" style="1" customWidth="1"/>
    <col min="232" max="261" width="15.6640625" style="1" customWidth="1"/>
    <col min="262" max="262" width="10.77734375" style="1" customWidth="1"/>
    <col min="263" max="263" width="8.44140625" style="1"/>
    <col min="264" max="264" width="14" style="1" customWidth="1"/>
    <col min="265" max="486" width="8.44140625" style="1"/>
    <col min="487" max="487" width="25.44140625" style="1" customWidth="1"/>
    <col min="488" max="517" width="15.6640625" style="1" customWidth="1"/>
    <col min="518" max="518" width="10.77734375" style="1" customWidth="1"/>
    <col min="519" max="519" width="8.44140625" style="1"/>
    <col min="520" max="520" width="14" style="1" customWidth="1"/>
    <col min="521" max="742" width="8.44140625" style="1"/>
    <col min="743" max="743" width="25.44140625" style="1" customWidth="1"/>
    <col min="744" max="773" width="15.6640625" style="1" customWidth="1"/>
    <col min="774" max="774" width="10.77734375" style="1" customWidth="1"/>
    <col min="775" max="775" width="8.44140625" style="1"/>
    <col min="776" max="776" width="14" style="1" customWidth="1"/>
    <col min="777" max="998" width="8.44140625" style="1"/>
    <col min="999" max="999" width="25.44140625" style="1" customWidth="1"/>
    <col min="1000" max="1029" width="15.6640625" style="1" customWidth="1"/>
    <col min="1030" max="1030" width="10.77734375" style="1" customWidth="1"/>
    <col min="1031" max="1031" width="8.44140625" style="1"/>
    <col min="1032" max="1032" width="14" style="1" customWidth="1"/>
    <col min="1033" max="1254" width="8.44140625" style="1"/>
    <col min="1255" max="1255" width="25.44140625" style="1" customWidth="1"/>
    <col min="1256" max="1285" width="15.6640625" style="1" customWidth="1"/>
    <col min="1286" max="1286" width="10.77734375" style="1" customWidth="1"/>
    <col min="1287" max="1287" width="8.44140625" style="1"/>
    <col min="1288" max="1288" width="14" style="1" customWidth="1"/>
    <col min="1289" max="1510" width="8.44140625" style="1"/>
    <col min="1511" max="1511" width="25.44140625" style="1" customWidth="1"/>
    <col min="1512" max="1541" width="15.6640625" style="1" customWidth="1"/>
    <col min="1542" max="1542" width="10.77734375" style="1" customWidth="1"/>
    <col min="1543" max="1543" width="8.44140625" style="1"/>
    <col min="1544" max="1544" width="14" style="1" customWidth="1"/>
    <col min="1545" max="1766" width="8.44140625" style="1"/>
    <col min="1767" max="1767" width="25.44140625" style="1" customWidth="1"/>
    <col min="1768" max="1797" width="15.6640625" style="1" customWidth="1"/>
    <col min="1798" max="1798" width="10.77734375" style="1" customWidth="1"/>
    <col min="1799" max="1799" width="8.44140625" style="1"/>
    <col min="1800" max="1800" width="14" style="1" customWidth="1"/>
    <col min="1801" max="2022" width="8.44140625" style="1"/>
    <col min="2023" max="2023" width="25.44140625" style="1" customWidth="1"/>
    <col min="2024" max="2053" width="15.6640625" style="1" customWidth="1"/>
    <col min="2054" max="2054" width="10.77734375" style="1" customWidth="1"/>
    <col min="2055" max="2055" width="8.44140625" style="1"/>
    <col min="2056" max="2056" width="14" style="1" customWidth="1"/>
    <col min="2057" max="2278" width="8.44140625" style="1"/>
    <col min="2279" max="2279" width="25.44140625" style="1" customWidth="1"/>
    <col min="2280" max="2309" width="15.6640625" style="1" customWidth="1"/>
    <col min="2310" max="2310" width="10.77734375" style="1" customWidth="1"/>
    <col min="2311" max="2311" width="8.44140625" style="1"/>
    <col min="2312" max="2312" width="14" style="1" customWidth="1"/>
    <col min="2313" max="2534" width="8.44140625" style="1"/>
    <col min="2535" max="2535" width="25.44140625" style="1" customWidth="1"/>
    <col min="2536" max="2565" width="15.6640625" style="1" customWidth="1"/>
    <col min="2566" max="2566" width="10.77734375" style="1" customWidth="1"/>
    <col min="2567" max="2567" width="8.44140625" style="1"/>
    <col min="2568" max="2568" width="14" style="1" customWidth="1"/>
    <col min="2569" max="2790" width="8.44140625" style="1"/>
    <col min="2791" max="2791" width="25.44140625" style="1" customWidth="1"/>
    <col min="2792" max="2821" width="15.6640625" style="1" customWidth="1"/>
    <col min="2822" max="2822" width="10.77734375" style="1" customWidth="1"/>
    <col min="2823" max="2823" width="8.44140625" style="1"/>
    <col min="2824" max="2824" width="14" style="1" customWidth="1"/>
    <col min="2825" max="3046" width="8.44140625" style="1"/>
    <col min="3047" max="3047" width="25.44140625" style="1" customWidth="1"/>
    <col min="3048" max="3077" width="15.6640625" style="1" customWidth="1"/>
    <col min="3078" max="3078" width="10.77734375" style="1" customWidth="1"/>
    <col min="3079" max="3079" width="8.44140625" style="1"/>
    <col min="3080" max="3080" width="14" style="1" customWidth="1"/>
    <col min="3081" max="3302" width="8.44140625" style="1"/>
    <col min="3303" max="3303" width="25.44140625" style="1" customWidth="1"/>
    <col min="3304" max="3333" width="15.6640625" style="1" customWidth="1"/>
    <col min="3334" max="3334" width="10.77734375" style="1" customWidth="1"/>
    <col min="3335" max="3335" width="8.44140625" style="1"/>
    <col min="3336" max="3336" width="14" style="1" customWidth="1"/>
    <col min="3337" max="3558" width="8.44140625" style="1"/>
    <col min="3559" max="3559" width="25.44140625" style="1" customWidth="1"/>
    <col min="3560" max="3589" width="15.6640625" style="1" customWidth="1"/>
    <col min="3590" max="3590" width="10.77734375" style="1" customWidth="1"/>
    <col min="3591" max="3591" width="8.44140625" style="1"/>
    <col min="3592" max="3592" width="14" style="1" customWidth="1"/>
    <col min="3593" max="3814" width="8.44140625" style="1"/>
    <col min="3815" max="3815" width="25.44140625" style="1" customWidth="1"/>
    <col min="3816" max="3845" width="15.6640625" style="1" customWidth="1"/>
    <col min="3846" max="3846" width="10.77734375" style="1" customWidth="1"/>
    <col min="3847" max="3847" width="8.44140625" style="1"/>
    <col min="3848" max="3848" width="14" style="1" customWidth="1"/>
    <col min="3849" max="4070" width="8.44140625" style="1"/>
    <col min="4071" max="4071" width="25.44140625" style="1" customWidth="1"/>
    <col min="4072" max="4101" width="15.6640625" style="1" customWidth="1"/>
    <col min="4102" max="4102" width="10.77734375" style="1" customWidth="1"/>
    <col min="4103" max="4103" width="8.44140625" style="1"/>
    <col min="4104" max="4104" width="14" style="1" customWidth="1"/>
    <col min="4105" max="4326" width="8.44140625" style="1"/>
    <col min="4327" max="4327" width="25.44140625" style="1" customWidth="1"/>
    <col min="4328" max="4357" width="15.6640625" style="1" customWidth="1"/>
    <col min="4358" max="4358" width="10.77734375" style="1" customWidth="1"/>
    <col min="4359" max="4359" width="8.44140625" style="1"/>
    <col min="4360" max="4360" width="14" style="1" customWidth="1"/>
    <col min="4361" max="4582" width="8.44140625" style="1"/>
    <col min="4583" max="4583" width="25.44140625" style="1" customWidth="1"/>
    <col min="4584" max="4613" width="15.6640625" style="1" customWidth="1"/>
    <col min="4614" max="4614" width="10.77734375" style="1" customWidth="1"/>
    <col min="4615" max="4615" width="8.44140625" style="1"/>
    <col min="4616" max="4616" width="14" style="1" customWidth="1"/>
    <col min="4617" max="4838" width="8.44140625" style="1"/>
    <col min="4839" max="4839" width="25.44140625" style="1" customWidth="1"/>
    <col min="4840" max="4869" width="15.6640625" style="1" customWidth="1"/>
    <col min="4870" max="4870" width="10.77734375" style="1" customWidth="1"/>
    <col min="4871" max="4871" width="8.44140625" style="1"/>
    <col min="4872" max="4872" width="14" style="1" customWidth="1"/>
    <col min="4873" max="5094" width="8.44140625" style="1"/>
    <col min="5095" max="5095" width="25.44140625" style="1" customWidth="1"/>
    <col min="5096" max="5125" width="15.6640625" style="1" customWidth="1"/>
    <col min="5126" max="5126" width="10.77734375" style="1" customWidth="1"/>
    <col min="5127" max="5127" width="8.44140625" style="1"/>
    <col min="5128" max="5128" width="14" style="1" customWidth="1"/>
    <col min="5129" max="5350" width="8.44140625" style="1"/>
    <col min="5351" max="5351" width="25.44140625" style="1" customWidth="1"/>
    <col min="5352" max="5381" width="15.6640625" style="1" customWidth="1"/>
    <col min="5382" max="5382" width="10.77734375" style="1" customWidth="1"/>
    <col min="5383" max="5383" width="8.44140625" style="1"/>
    <col min="5384" max="5384" width="14" style="1" customWidth="1"/>
    <col min="5385" max="5606" width="8.44140625" style="1"/>
    <col min="5607" max="5607" width="25.44140625" style="1" customWidth="1"/>
    <col min="5608" max="5637" width="15.6640625" style="1" customWidth="1"/>
    <col min="5638" max="5638" width="10.77734375" style="1" customWidth="1"/>
    <col min="5639" max="5639" width="8.44140625" style="1"/>
    <col min="5640" max="5640" width="14" style="1" customWidth="1"/>
    <col min="5641" max="5862" width="8.44140625" style="1"/>
    <col min="5863" max="5863" width="25.44140625" style="1" customWidth="1"/>
    <col min="5864" max="5893" width="15.6640625" style="1" customWidth="1"/>
    <col min="5894" max="5894" width="10.77734375" style="1" customWidth="1"/>
    <col min="5895" max="5895" width="8.44140625" style="1"/>
    <col min="5896" max="5896" width="14" style="1" customWidth="1"/>
    <col min="5897" max="6118" width="8.44140625" style="1"/>
    <col min="6119" max="6119" width="25.44140625" style="1" customWidth="1"/>
    <col min="6120" max="6149" width="15.6640625" style="1" customWidth="1"/>
    <col min="6150" max="6150" width="10.77734375" style="1" customWidth="1"/>
    <col min="6151" max="6151" width="8.44140625" style="1"/>
    <col min="6152" max="6152" width="14" style="1" customWidth="1"/>
    <col min="6153" max="6374" width="8.44140625" style="1"/>
    <col min="6375" max="6375" width="25.44140625" style="1" customWidth="1"/>
    <col min="6376" max="6405" width="15.6640625" style="1" customWidth="1"/>
    <col min="6406" max="6406" width="10.77734375" style="1" customWidth="1"/>
    <col min="6407" max="6407" width="8.44140625" style="1"/>
    <col min="6408" max="6408" width="14" style="1" customWidth="1"/>
    <col min="6409" max="6630" width="8.44140625" style="1"/>
    <col min="6631" max="6631" width="25.44140625" style="1" customWidth="1"/>
    <col min="6632" max="6661" width="15.6640625" style="1" customWidth="1"/>
    <col min="6662" max="6662" width="10.77734375" style="1" customWidth="1"/>
    <col min="6663" max="6663" width="8.44140625" style="1"/>
    <col min="6664" max="6664" width="14" style="1" customWidth="1"/>
    <col min="6665" max="6886" width="8.44140625" style="1"/>
    <col min="6887" max="6887" width="25.44140625" style="1" customWidth="1"/>
    <col min="6888" max="6917" width="15.6640625" style="1" customWidth="1"/>
    <col min="6918" max="6918" width="10.77734375" style="1" customWidth="1"/>
    <col min="6919" max="6919" width="8.44140625" style="1"/>
    <col min="6920" max="6920" width="14" style="1" customWidth="1"/>
    <col min="6921" max="7142" width="8.44140625" style="1"/>
    <col min="7143" max="7143" width="25.44140625" style="1" customWidth="1"/>
    <col min="7144" max="7173" width="15.6640625" style="1" customWidth="1"/>
    <col min="7174" max="7174" width="10.77734375" style="1" customWidth="1"/>
    <col min="7175" max="7175" width="8.44140625" style="1"/>
    <col min="7176" max="7176" width="14" style="1" customWidth="1"/>
    <col min="7177" max="7398" width="8.44140625" style="1"/>
    <col min="7399" max="7399" width="25.44140625" style="1" customWidth="1"/>
    <col min="7400" max="7429" width="15.6640625" style="1" customWidth="1"/>
    <col min="7430" max="7430" width="10.77734375" style="1" customWidth="1"/>
    <col min="7431" max="7431" width="8.44140625" style="1"/>
    <col min="7432" max="7432" width="14" style="1" customWidth="1"/>
    <col min="7433" max="7654" width="8.44140625" style="1"/>
    <col min="7655" max="7655" width="25.44140625" style="1" customWidth="1"/>
    <col min="7656" max="7685" width="15.6640625" style="1" customWidth="1"/>
    <col min="7686" max="7686" width="10.77734375" style="1" customWidth="1"/>
    <col min="7687" max="7687" width="8.44140625" style="1"/>
    <col min="7688" max="7688" width="14" style="1" customWidth="1"/>
    <col min="7689" max="7910" width="8.44140625" style="1"/>
    <col min="7911" max="7911" width="25.44140625" style="1" customWidth="1"/>
    <col min="7912" max="7941" width="15.6640625" style="1" customWidth="1"/>
    <col min="7942" max="7942" width="10.77734375" style="1" customWidth="1"/>
    <col min="7943" max="7943" width="8.44140625" style="1"/>
    <col min="7944" max="7944" width="14" style="1" customWidth="1"/>
    <col min="7945" max="8166" width="8.44140625" style="1"/>
    <col min="8167" max="8167" width="25.44140625" style="1" customWidth="1"/>
    <col min="8168" max="8197" width="15.6640625" style="1" customWidth="1"/>
    <col min="8198" max="8198" width="10.77734375" style="1" customWidth="1"/>
    <col min="8199" max="8199" width="8.44140625" style="1"/>
    <col min="8200" max="8200" width="14" style="1" customWidth="1"/>
    <col min="8201" max="8422" width="8.44140625" style="1"/>
    <col min="8423" max="8423" width="25.44140625" style="1" customWidth="1"/>
    <col min="8424" max="8453" width="15.6640625" style="1" customWidth="1"/>
    <col min="8454" max="8454" width="10.77734375" style="1" customWidth="1"/>
    <col min="8455" max="8455" width="8.44140625" style="1"/>
    <col min="8456" max="8456" width="14" style="1" customWidth="1"/>
    <col min="8457" max="8678" width="8.44140625" style="1"/>
    <col min="8679" max="8679" width="25.44140625" style="1" customWidth="1"/>
    <col min="8680" max="8709" width="15.6640625" style="1" customWidth="1"/>
    <col min="8710" max="8710" width="10.77734375" style="1" customWidth="1"/>
    <col min="8711" max="8711" width="8.44140625" style="1"/>
    <col min="8712" max="8712" width="14" style="1" customWidth="1"/>
    <col min="8713" max="8934" width="8.44140625" style="1"/>
    <col min="8935" max="8935" width="25.44140625" style="1" customWidth="1"/>
    <col min="8936" max="8965" width="15.6640625" style="1" customWidth="1"/>
    <col min="8966" max="8966" width="10.77734375" style="1" customWidth="1"/>
    <col min="8967" max="8967" width="8.44140625" style="1"/>
    <col min="8968" max="8968" width="14" style="1" customWidth="1"/>
    <col min="8969" max="9190" width="8.44140625" style="1"/>
    <col min="9191" max="9191" width="25.44140625" style="1" customWidth="1"/>
    <col min="9192" max="9221" width="15.6640625" style="1" customWidth="1"/>
    <col min="9222" max="9222" width="10.77734375" style="1" customWidth="1"/>
    <col min="9223" max="9223" width="8.44140625" style="1"/>
    <col min="9224" max="9224" width="14" style="1" customWidth="1"/>
    <col min="9225" max="9446" width="8.44140625" style="1"/>
    <col min="9447" max="9447" width="25.44140625" style="1" customWidth="1"/>
    <col min="9448" max="9477" width="15.6640625" style="1" customWidth="1"/>
    <col min="9478" max="9478" width="10.77734375" style="1" customWidth="1"/>
    <col min="9479" max="9479" width="8.44140625" style="1"/>
    <col min="9480" max="9480" width="14" style="1" customWidth="1"/>
    <col min="9481" max="9702" width="8.44140625" style="1"/>
    <col min="9703" max="9703" width="25.44140625" style="1" customWidth="1"/>
    <col min="9704" max="9733" width="15.6640625" style="1" customWidth="1"/>
    <col min="9734" max="9734" width="10.77734375" style="1" customWidth="1"/>
    <col min="9735" max="9735" width="8.44140625" style="1"/>
    <col min="9736" max="9736" width="14" style="1" customWidth="1"/>
    <col min="9737" max="9958" width="8.44140625" style="1"/>
    <col min="9959" max="9959" width="25.44140625" style="1" customWidth="1"/>
    <col min="9960" max="9989" width="15.6640625" style="1" customWidth="1"/>
    <col min="9990" max="9990" width="10.77734375" style="1" customWidth="1"/>
    <col min="9991" max="9991" width="8.44140625" style="1"/>
    <col min="9992" max="9992" width="14" style="1" customWidth="1"/>
    <col min="9993" max="10214" width="8.44140625" style="1"/>
    <col min="10215" max="10215" width="25.44140625" style="1" customWidth="1"/>
    <col min="10216" max="10245" width="15.6640625" style="1" customWidth="1"/>
    <col min="10246" max="10246" width="10.77734375" style="1" customWidth="1"/>
    <col min="10247" max="10247" width="8.44140625" style="1"/>
    <col min="10248" max="10248" width="14" style="1" customWidth="1"/>
    <col min="10249" max="10470" width="8.44140625" style="1"/>
    <col min="10471" max="10471" width="25.44140625" style="1" customWidth="1"/>
    <col min="10472" max="10501" width="15.6640625" style="1" customWidth="1"/>
    <col min="10502" max="10502" width="10.77734375" style="1" customWidth="1"/>
    <col min="10503" max="10503" width="8.44140625" style="1"/>
    <col min="10504" max="10504" width="14" style="1" customWidth="1"/>
    <col min="10505" max="10726" width="8.44140625" style="1"/>
    <col min="10727" max="10727" width="25.44140625" style="1" customWidth="1"/>
    <col min="10728" max="10757" width="15.6640625" style="1" customWidth="1"/>
    <col min="10758" max="10758" width="10.77734375" style="1" customWidth="1"/>
    <col min="10759" max="10759" width="8.44140625" style="1"/>
    <col min="10760" max="10760" width="14" style="1" customWidth="1"/>
    <col min="10761" max="10982" width="8.44140625" style="1"/>
    <col min="10983" max="10983" width="25.44140625" style="1" customWidth="1"/>
    <col min="10984" max="11013" width="15.6640625" style="1" customWidth="1"/>
    <col min="11014" max="11014" width="10.77734375" style="1" customWidth="1"/>
    <col min="11015" max="11015" width="8.44140625" style="1"/>
    <col min="11016" max="11016" width="14" style="1" customWidth="1"/>
    <col min="11017" max="11238" width="8.44140625" style="1"/>
    <col min="11239" max="11239" width="25.44140625" style="1" customWidth="1"/>
    <col min="11240" max="11269" width="15.6640625" style="1" customWidth="1"/>
    <col min="11270" max="11270" width="10.77734375" style="1" customWidth="1"/>
    <col min="11271" max="11271" width="8.44140625" style="1"/>
    <col min="11272" max="11272" width="14" style="1" customWidth="1"/>
    <col min="11273" max="11494" width="8.44140625" style="1"/>
    <col min="11495" max="11495" width="25.44140625" style="1" customWidth="1"/>
    <col min="11496" max="11525" width="15.6640625" style="1" customWidth="1"/>
    <col min="11526" max="11526" width="10.77734375" style="1" customWidth="1"/>
    <col min="11527" max="11527" width="8.44140625" style="1"/>
    <col min="11528" max="11528" width="14" style="1" customWidth="1"/>
    <col min="11529" max="11750" width="8.44140625" style="1"/>
    <col min="11751" max="11751" width="25.44140625" style="1" customWidth="1"/>
    <col min="11752" max="11781" width="15.6640625" style="1" customWidth="1"/>
    <col min="11782" max="11782" width="10.77734375" style="1" customWidth="1"/>
    <col min="11783" max="11783" width="8.44140625" style="1"/>
    <col min="11784" max="11784" width="14" style="1" customWidth="1"/>
    <col min="11785" max="12006" width="8.44140625" style="1"/>
    <col min="12007" max="12007" width="25.44140625" style="1" customWidth="1"/>
    <col min="12008" max="12037" width="15.6640625" style="1" customWidth="1"/>
    <col min="12038" max="12038" width="10.77734375" style="1" customWidth="1"/>
    <col min="12039" max="12039" width="8.44140625" style="1"/>
    <col min="12040" max="12040" width="14" style="1" customWidth="1"/>
    <col min="12041" max="12262" width="8.44140625" style="1"/>
    <col min="12263" max="12263" width="25.44140625" style="1" customWidth="1"/>
    <col min="12264" max="12293" width="15.6640625" style="1" customWidth="1"/>
    <col min="12294" max="12294" width="10.77734375" style="1" customWidth="1"/>
    <col min="12295" max="12295" width="8.44140625" style="1"/>
    <col min="12296" max="12296" width="14" style="1" customWidth="1"/>
    <col min="12297" max="12518" width="8.44140625" style="1"/>
    <col min="12519" max="12519" width="25.44140625" style="1" customWidth="1"/>
    <col min="12520" max="12549" width="15.6640625" style="1" customWidth="1"/>
    <col min="12550" max="12550" width="10.77734375" style="1" customWidth="1"/>
    <col min="12551" max="12551" width="8.44140625" style="1"/>
    <col min="12552" max="12552" width="14" style="1" customWidth="1"/>
    <col min="12553" max="12774" width="8.44140625" style="1"/>
    <col min="12775" max="12775" width="25.44140625" style="1" customWidth="1"/>
    <col min="12776" max="12805" width="15.6640625" style="1" customWidth="1"/>
    <col min="12806" max="12806" width="10.77734375" style="1" customWidth="1"/>
    <col min="12807" max="12807" width="8.44140625" style="1"/>
    <col min="12808" max="12808" width="14" style="1" customWidth="1"/>
    <col min="12809" max="13030" width="8.44140625" style="1"/>
    <col min="13031" max="13031" width="25.44140625" style="1" customWidth="1"/>
    <col min="13032" max="13061" width="15.6640625" style="1" customWidth="1"/>
    <col min="13062" max="13062" width="10.77734375" style="1" customWidth="1"/>
    <col min="13063" max="13063" width="8.44140625" style="1"/>
    <col min="13064" max="13064" width="14" style="1" customWidth="1"/>
    <col min="13065" max="13286" width="8.44140625" style="1"/>
    <col min="13287" max="13287" width="25.44140625" style="1" customWidth="1"/>
    <col min="13288" max="13317" width="15.6640625" style="1" customWidth="1"/>
    <col min="13318" max="13318" width="10.77734375" style="1" customWidth="1"/>
    <col min="13319" max="13319" width="8.44140625" style="1"/>
    <col min="13320" max="13320" width="14" style="1" customWidth="1"/>
    <col min="13321" max="13542" width="8.44140625" style="1"/>
    <col min="13543" max="13543" width="25.44140625" style="1" customWidth="1"/>
    <col min="13544" max="13573" width="15.6640625" style="1" customWidth="1"/>
    <col min="13574" max="13574" width="10.77734375" style="1" customWidth="1"/>
    <col min="13575" max="13575" width="8.44140625" style="1"/>
    <col min="13576" max="13576" width="14" style="1" customWidth="1"/>
    <col min="13577" max="13798" width="8.44140625" style="1"/>
    <col min="13799" max="13799" width="25.44140625" style="1" customWidth="1"/>
    <col min="13800" max="13829" width="15.6640625" style="1" customWidth="1"/>
    <col min="13830" max="13830" width="10.77734375" style="1" customWidth="1"/>
    <col min="13831" max="13831" width="8.44140625" style="1"/>
    <col min="13832" max="13832" width="14" style="1" customWidth="1"/>
    <col min="13833" max="14054" width="8.44140625" style="1"/>
    <col min="14055" max="14055" width="25.44140625" style="1" customWidth="1"/>
    <col min="14056" max="14085" width="15.6640625" style="1" customWidth="1"/>
    <col min="14086" max="14086" width="10.77734375" style="1" customWidth="1"/>
    <col min="14087" max="14087" width="8.44140625" style="1"/>
    <col min="14088" max="14088" width="14" style="1" customWidth="1"/>
    <col min="14089" max="14310" width="8.44140625" style="1"/>
    <col min="14311" max="14311" width="25.44140625" style="1" customWidth="1"/>
    <col min="14312" max="14341" width="15.6640625" style="1" customWidth="1"/>
    <col min="14342" max="14342" width="10.77734375" style="1" customWidth="1"/>
    <col min="14343" max="14343" width="8.44140625" style="1"/>
    <col min="14344" max="14344" width="14" style="1" customWidth="1"/>
    <col min="14345" max="14566" width="8.44140625" style="1"/>
    <col min="14567" max="14567" width="25.44140625" style="1" customWidth="1"/>
    <col min="14568" max="14597" width="15.6640625" style="1" customWidth="1"/>
    <col min="14598" max="14598" width="10.77734375" style="1" customWidth="1"/>
    <col min="14599" max="14599" width="8.44140625" style="1"/>
    <col min="14600" max="14600" width="14" style="1" customWidth="1"/>
    <col min="14601" max="14822" width="8.44140625" style="1"/>
    <col min="14823" max="14823" width="25.44140625" style="1" customWidth="1"/>
    <col min="14824" max="14853" width="15.6640625" style="1" customWidth="1"/>
    <col min="14854" max="14854" width="10.77734375" style="1" customWidth="1"/>
    <col min="14855" max="14855" width="8.44140625" style="1"/>
    <col min="14856" max="14856" width="14" style="1" customWidth="1"/>
    <col min="14857" max="15078" width="8.44140625" style="1"/>
    <col min="15079" max="15079" width="25.44140625" style="1" customWidth="1"/>
    <col min="15080" max="15109" width="15.6640625" style="1" customWidth="1"/>
    <col min="15110" max="15110" width="10.77734375" style="1" customWidth="1"/>
    <col min="15111" max="15111" width="8.44140625" style="1"/>
    <col min="15112" max="15112" width="14" style="1" customWidth="1"/>
    <col min="15113" max="15334" width="8.44140625" style="1"/>
    <col min="15335" max="15335" width="25.44140625" style="1" customWidth="1"/>
    <col min="15336" max="15365" width="15.6640625" style="1" customWidth="1"/>
    <col min="15366" max="15366" width="10.77734375" style="1" customWidth="1"/>
    <col min="15367" max="15367" width="8.44140625" style="1"/>
    <col min="15368" max="15368" width="14" style="1" customWidth="1"/>
    <col min="15369" max="15590" width="8.44140625" style="1"/>
    <col min="15591" max="15591" width="25.44140625" style="1" customWidth="1"/>
    <col min="15592" max="15621" width="15.6640625" style="1" customWidth="1"/>
    <col min="15622" max="15622" width="10.77734375" style="1" customWidth="1"/>
    <col min="15623" max="15623" width="8.44140625" style="1"/>
    <col min="15624" max="15624" width="14" style="1" customWidth="1"/>
    <col min="15625" max="15846" width="8.44140625" style="1"/>
    <col min="15847" max="15847" width="25.44140625" style="1" customWidth="1"/>
    <col min="15848" max="15877" width="15.6640625" style="1" customWidth="1"/>
    <col min="15878" max="15878" width="10.77734375" style="1" customWidth="1"/>
    <col min="15879" max="15879" width="8.44140625" style="1"/>
    <col min="15880" max="15880" width="14" style="1" customWidth="1"/>
    <col min="15881" max="16102" width="8.44140625" style="1"/>
    <col min="16103" max="16103" width="25.44140625" style="1" customWidth="1"/>
    <col min="16104" max="16133" width="15.6640625" style="1" customWidth="1"/>
    <col min="16134" max="16134" width="10.77734375" style="1" customWidth="1"/>
    <col min="16135" max="16135" width="8.44140625" style="1"/>
    <col min="16136" max="16136" width="14" style="1" customWidth="1"/>
    <col min="16137" max="16384" width="8.44140625" style="1"/>
  </cols>
  <sheetData>
    <row r="1" spans="1:8" ht="48.7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</row>
    <row r="2" spans="1:8" ht="66.75" customHeight="1" x14ac:dyDescent="0.25">
      <c r="A2" s="8" t="s">
        <v>1</v>
      </c>
      <c r="B2" s="8" t="s">
        <v>13</v>
      </c>
      <c r="C2" s="8" t="s">
        <v>5</v>
      </c>
      <c r="D2" s="8" t="s">
        <v>24</v>
      </c>
      <c r="E2" s="8" t="s">
        <v>25</v>
      </c>
      <c r="F2" s="8" t="s">
        <v>26</v>
      </c>
      <c r="G2" s="8" t="s">
        <v>27</v>
      </c>
    </row>
    <row r="3" spans="1:8" ht="25.05" customHeight="1" x14ac:dyDescent="0.25">
      <c r="A3" s="5">
        <f>Tabulka45647505134567891011[[#This Row],[Interní číslo]]</f>
        <v>5601</v>
      </c>
      <c r="B3" s="6">
        <f>Tabulka45647505134567891011[[#This Row],[Na účtu zbývá k 30.9.2021]]</f>
        <v>1126.73</v>
      </c>
      <c r="C3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3" s="7">
        <v>109.68</v>
      </c>
      <c r="E3" s="7">
        <v>168.61</v>
      </c>
      <c r="F3" s="7">
        <v>143.56</v>
      </c>
      <c r="G3" s="7">
        <v>0</v>
      </c>
    </row>
    <row r="4" spans="1:8" ht="25.05" customHeight="1" x14ac:dyDescent="0.25">
      <c r="A4" s="5">
        <f>Tabulka45647505134567891011[[#This Row],[Interní číslo]]</f>
        <v>4321</v>
      </c>
      <c r="B4" s="6">
        <f>Tabulka45647505134567891011[[#This Row],[Na účtu zbývá k 30.9.2021]]</f>
        <v>1126.73</v>
      </c>
      <c r="C4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4" s="7">
        <v>109.68</v>
      </c>
      <c r="E4" s="7">
        <v>168.61</v>
      </c>
      <c r="F4" s="7">
        <v>143.56</v>
      </c>
      <c r="G4" s="7">
        <v>0</v>
      </c>
    </row>
    <row r="5" spans="1:8" ht="25.05" customHeight="1" x14ac:dyDescent="0.25">
      <c r="A5" s="5">
        <f>Tabulka45647505134567891011[[#This Row],[Interní číslo]]</f>
        <v>1512</v>
      </c>
      <c r="B5" s="6">
        <f>Tabulka45647505134567891011[[#This Row],[Na účtu zbývá k 30.9.2021]]</f>
        <v>0</v>
      </c>
      <c r="C5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0</v>
      </c>
      <c r="D5" s="7">
        <v>0</v>
      </c>
      <c r="E5" s="7">
        <v>0</v>
      </c>
      <c r="F5" s="7">
        <v>0</v>
      </c>
      <c r="G5" s="7">
        <v>0</v>
      </c>
    </row>
    <row r="6" spans="1:8" ht="25.05" customHeight="1" x14ac:dyDescent="0.25">
      <c r="A6" s="5">
        <f>Tabulka45647505134567891011[[#This Row],[Interní číslo]]</f>
        <v>6802</v>
      </c>
      <c r="B6" s="6">
        <f>Tabulka45647505134567891011[[#This Row],[Na účtu zbývá k 30.9.2021]]</f>
        <v>-373.27</v>
      </c>
      <c r="C6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-965.11999999999989</v>
      </c>
      <c r="D6" s="7">
        <v>109.68</v>
      </c>
      <c r="E6" s="7">
        <v>168.61</v>
      </c>
      <c r="F6" s="7">
        <v>143.56</v>
      </c>
      <c r="G6" s="7">
        <v>170</v>
      </c>
    </row>
    <row r="7" spans="1:8" ht="25.05" customHeight="1" x14ac:dyDescent="0.25">
      <c r="A7" s="5">
        <f>Tabulka45647505134567891011[[#This Row],[Interní číslo]]</f>
        <v>5831</v>
      </c>
      <c r="B7" s="6">
        <f>Tabulka45647505134567891011[[#This Row],[Na účtu zbývá k 30.9.2021]]</f>
        <v>1026.73</v>
      </c>
      <c r="C7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1026.73</v>
      </c>
      <c r="D7" s="7">
        <v>0</v>
      </c>
      <c r="E7" s="7">
        <v>0</v>
      </c>
      <c r="F7" s="7">
        <v>0</v>
      </c>
      <c r="G7" s="7">
        <v>0</v>
      </c>
    </row>
    <row r="8" spans="1:8" ht="25.05" customHeight="1" x14ac:dyDescent="0.25">
      <c r="A8" s="5">
        <f>Tabulka45647505134567891011[[#This Row],[Interní číslo]]</f>
        <v>5438</v>
      </c>
      <c r="B8" s="6">
        <f>Tabulka45647505134567891011[[#This Row],[Na účtu zbývá k 30.9.2021]]</f>
        <v>1126.73</v>
      </c>
      <c r="C8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8" s="7">
        <v>109.68</v>
      </c>
      <c r="E8" s="7">
        <v>168.61</v>
      </c>
      <c r="F8" s="7">
        <v>143.56</v>
      </c>
      <c r="G8" s="7">
        <v>0</v>
      </c>
    </row>
    <row r="9" spans="1:8" ht="25.05" customHeight="1" x14ac:dyDescent="0.25">
      <c r="A9" s="5">
        <f>Tabulka45647505134567891011[[#This Row],[Interní číslo]]</f>
        <v>5731</v>
      </c>
      <c r="B9" s="6">
        <f>Tabulka45647505134567891011[[#This Row],[Na účtu zbývá k 30.9.2021]]</f>
        <v>1412.5</v>
      </c>
      <c r="C9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820.65000000000009</v>
      </c>
      <c r="D9" s="7">
        <v>109.68</v>
      </c>
      <c r="E9" s="7">
        <v>168.61</v>
      </c>
      <c r="F9" s="7">
        <v>143.56</v>
      </c>
      <c r="G9" s="7">
        <v>170</v>
      </c>
    </row>
    <row r="10" spans="1:8" ht="25.05" customHeight="1" x14ac:dyDescent="0.25">
      <c r="A10" s="5">
        <f>Tabulka45647505134567891011[[#This Row],[Interní číslo]]</f>
        <v>4856</v>
      </c>
      <c r="B10" s="6">
        <f>Tabulka45647505134567891011[[#This Row],[Na účtu zbývá k 30.9.2021]]</f>
        <v>1412.5</v>
      </c>
      <c r="C10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1412.5</v>
      </c>
      <c r="D10" s="7">
        <v>0</v>
      </c>
      <c r="E10" s="7">
        <v>0</v>
      </c>
      <c r="F10" s="7">
        <v>0</v>
      </c>
      <c r="G10" s="7">
        <v>0</v>
      </c>
    </row>
    <row r="11" spans="1:8" ht="25.05" customHeight="1" x14ac:dyDescent="0.25">
      <c r="A11" s="5">
        <f>Tabulka45647505134567891011[[#This Row],[Interní číslo]]</f>
        <v>5607</v>
      </c>
      <c r="B11" s="6">
        <f>Tabulka45647505134567891011[[#This Row],[Na účtu zbývá k 30.9.2021]]</f>
        <v>1214.23</v>
      </c>
      <c r="C11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622.37999999999988</v>
      </c>
      <c r="D11" s="7">
        <v>109.68</v>
      </c>
      <c r="E11" s="7">
        <v>168.61</v>
      </c>
      <c r="F11" s="7">
        <v>143.56</v>
      </c>
      <c r="G11" s="7">
        <v>170</v>
      </c>
    </row>
    <row r="12" spans="1:8" ht="25.05" customHeight="1" x14ac:dyDescent="0.25">
      <c r="A12" s="5">
        <f>Tabulka45647505134567891011[[#This Row],[Interní číslo]]</f>
        <v>5608</v>
      </c>
      <c r="B12" s="6">
        <f>Tabulka45647505134567891011[[#This Row],[Na účtu zbývá k 30.9.2021]]</f>
        <v>1126.73</v>
      </c>
      <c r="C12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12" s="7">
        <v>109.68</v>
      </c>
      <c r="E12" s="7">
        <v>168.61</v>
      </c>
      <c r="F12" s="7">
        <v>143.56</v>
      </c>
      <c r="G12" s="7">
        <v>0</v>
      </c>
    </row>
    <row r="13" spans="1:8" ht="25.05" customHeight="1" x14ac:dyDescent="0.25">
      <c r="A13" s="5">
        <f>Tabulka45647505134567891011[[#This Row],[Interní číslo]]</f>
        <v>5262</v>
      </c>
      <c r="B13" s="6">
        <f>Tabulka45647505134567891011[[#This Row],[Na účtu zbývá k 30.9.2021]]</f>
        <v>1126.73</v>
      </c>
      <c r="C13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13" s="7">
        <v>109.68</v>
      </c>
      <c r="E13" s="7">
        <v>168.61</v>
      </c>
      <c r="F13" s="7">
        <v>143.56</v>
      </c>
      <c r="G13" s="7">
        <v>0</v>
      </c>
    </row>
    <row r="14" spans="1:8" ht="25.05" customHeight="1" x14ac:dyDescent="0.25">
      <c r="A14" s="5">
        <f>Tabulka45647505134567891011[[#This Row],[Interní číslo]]</f>
        <v>5610</v>
      </c>
      <c r="B14" s="6">
        <f>Tabulka45647505134567891011[[#This Row],[Na účtu zbývá k 30.9.2021]]</f>
        <v>1126.73</v>
      </c>
      <c r="C14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956.73</v>
      </c>
      <c r="D14" s="7">
        <v>0</v>
      </c>
      <c r="E14" s="7">
        <v>0</v>
      </c>
      <c r="F14" s="7">
        <v>0</v>
      </c>
      <c r="G14" s="7">
        <v>170</v>
      </c>
    </row>
    <row r="15" spans="1:8" ht="25.05" customHeight="1" x14ac:dyDescent="0.25">
      <c r="A15" s="5">
        <f>Tabulka45647505134567891011[[#This Row],[Interní číslo]]</f>
        <v>5612</v>
      </c>
      <c r="B15" s="6">
        <f>Tabulka45647505134567891011[[#This Row],[Na účtu zbývá k 30.9.2021]]</f>
        <v>1214.23</v>
      </c>
      <c r="C15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902.06</v>
      </c>
      <c r="D15" s="7">
        <v>0</v>
      </c>
      <c r="E15" s="7">
        <v>168.61</v>
      </c>
      <c r="F15" s="7">
        <v>143.56</v>
      </c>
      <c r="G15" s="7">
        <v>0</v>
      </c>
    </row>
    <row r="16" spans="1:8" ht="25.05" customHeight="1" x14ac:dyDescent="0.25">
      <c r="A16" s="5">
        <f>Tabulka45647505134567891011[[#This Row],[Interní číslo]]</f>
        <v>5613</v>
      </c>
      <c r="B16" s="6">
        <f>Tabulka45647505134567891011[[#This Row],[Na účtu zbývá k 30.9.2021]]</f>
        <v>1214.23</v>
      </c>
      <c r="C16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902.06</v>
      </c>
      <c r="D16" s="7">
        <v>0</v>
      </c>
      <c r="E16" s="7">
        <v>168.61</v>
      </c>
      <c r="F16" s="7">
        <v>143.56</v>
      </c>
      <c r="G16" s="7">
        <v>0</v>
      </c>
    </row>
    <row r="17" spans="1:7" ht="25.05" customHeight="1" x14ac:dyDescent="0.25">
      <c r="A17" s="5">
        <f>Tabulka45647505134567891011[[#This Row],[Interní číslo]]</f>
        <v>5281</v>
      </c>
      <c r="B17" s="6">
        <f>Tabulka45647505134567891011[[#This Row],[Na účtu zbývá k 30.9.2021]]</f>
        <v>500</v>
      </c>
      <c r="C17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500</v>
      </c>
      <c r="D17" s="7">
        <v>0</v>
      </c>
      <c r="E17" s="7">
        <v>0</v>
      </c>
      <c r="F17" s="7">
        <v>0</v>
      </c>
      <c r="G17" s="7">
        <v>0</v>
      </c>
    </row>
    <row r="18" spans="1:7" ht="25.05" customHeight="1" x14ac:dyDescent="0.25">
      <c r="A18" s="5">
        <f>Tabulka45647505134567891011[[#This Row],[Interní číslo]]</f>
        <v>2021</v>
      </c>
      <c r="B18" s="6">
        <f>Tabulka45647505134567891011[[#This Row],[Na účtu zbývá k 30.9.2021]]</f>
        <v>1214.23</v>
      </c>
      <c r="C18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622.37999999999988</v>
      </c>
      <c r="D18" s="7">
        <v>109.68</v>
      </c>
      <c r="E18" s="7">
        <v>168.61</v>
      </c>
      <c r="F18" s="7">
        <v>143.56</v>
      </c>
      <c r="G18" s="7">
        <v>170</v>
      </c>
    </row>
    <row r="19" spans="1:7" ht="25.05" customHeight="1" x14ac:dyDescent="0.25">
      <c r="A19" s="5">
        <f>Tabulka45647505134567891011[[#This Row],[Interní číslo]]</f>
        <v>5617</v>
      </c>
      <c r="B19" s="6">
        <f>Tabulka45647505134567891011[[#This Row],[Na účtu zbývá k 30.9.2021]]</f>
        <v>1126.73</v>
      </c>
      <c r="C19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813.17000000000007</v>
      </c>
      <c r="D19" s="7">
        <v>0</v>
      </c>
      <c r="E19" s="7">
        <v>0</v>
      </c>
      <c r="F19" s="7">
        <v>143.56</v>
      </c>
      <c r="G19" s="7">
        <v>170</v>
      </c>
    </row>
    <row r="20" spans="1:7" ht="25.05" customHeight="1" x14ac:dyDescent="0.25">
      <c r="A20" s="5">
        <f>Tabulka45647505134567891011[[#This Row],[Interní číslo]]</f>
        <v>5618</v>
      </c>
      <c r="B20" s="6">
        <f>Tabulka45647505134567891011[[#This Row],[Na účtu zbývá k 30.9.2021]]</f>
        <v>1214.23</v>
      </c>
      <c r="C20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935.93999999999994</v>
      </c>
      <c r="D20" s="7">
        <v>109.68</v>
      </c>
      <c r="E20" s="7">
        <v>168.61</v>
      </c>
      <c r="F20" s="7">
        <v>0</v>
      </c>
      <c r="G20" s="7">
        <v>0</v>
      </c>
    </row>
    <row r="21" spans="1:7" ht="25.05" customHeight="1" x14ac:dyDescent="0.25">
      <c r="A21" s="5">
        <f>Tabulka45647505134567891011[[#This Row],[Interní číslo]]</f>
        <v>5619</v>
      </c>
      <c r="B21" s="6">
        <f>Tabulka45647505134567891011[[#This Row],[Na účtu zbývá k 30.9.2021]]</f>
        <v>1214.23</v>
      </c>
      <c r="C21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1214.23</v>
      </c>
      <c r="D21" s="7">
        <v>0</v>
      </c>
      <c r="E21" s="7">
        <v>0</v>
      </c>
      <c r="F21" s="7">
        <v>0</v>
      </c>
      <c r="G21" s="7">
        <v>0</v>
      </c>
    </row>
    <row r="22" spans="1:7" ht="25.05" customHeight="1" x14ac:dyDescent="0.25">
      <c r="A22" s="5">
        <f>Tabulka45647505134567891011[[#This Row],[Interní číslo]]</f>
        <v>5620</v>
      </c>
      <c r="B22" s="6">
        <f>Tabulka45647505134567891011[[#This Row],[Na účtu zbývá k 30.9.2021]]</f>
        <v>1126.73</v>
      </c>
      <c r="C22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534.87999999999988</v>
      </c>
      <c r="D22" s="7">
        <v>109.68</v>
      </c>
      <c r="E22" s="7">
        <v>168.61</v>
      </c>
      <c r="F22" s="7">
        <v>143.56</v>
      </c>
      <c r="G22" s="7">
        <v>170</v>
      </c>
    </row>
    <row r="23" spans="1:7" ht="25.05" customHeight="1" x14ac:dyDescent="0.25">
      <c r="A23" s="5">
        <f>Tabulka45647505134567891011[[#This Row],[Interní číslo]]</f>
        <v>5621</v>
      </c>
      <c r="B23" s="6">
        <f>Tabulka45647505134567891011[[#This Row],[Na účtu zbývá k 30.9.2021]]</f>
        <v>1126.73</v>
      </c>
      <c r="C23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534.87999999999988</v>
      </c>
      <c r="D23" s="7">
        <v>109.68</v>
      </c>
      <c r="E23" s="7">
        <v>168.61</v>
      </c>
      <c r="F23" s="7">
        <v>143.56</v>
      </c>
      <c r="G23" s="7">
        <v>170</v>
      </c>
    </row>
    <row r="24" spans="1:7" ht="25.05" customHeight="1" x14ac:dyDescent="0.25">
      <c r="A24" s="5">
        <f>Tabulka45647505134567891011[[#This Row],[Interní číslo]]</f>
        <v>5623</v>
      </c>
      <c r="B24" s="6">
        <f>Tabulka45647505134567891011[[#This Row],[Na účtu zbývá k 30.9.2021]]</f>
        <v>826.73</v>
      </c>
      <c r="C24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683.17000000000007</v>
      </c>
      <c r="D24" s="7">
        <v>0</v>
      </c>
      <c r="E24" s="7">
        <v>0</v>
      </c>
      <c r="F24" s="7">
        <v>143.56</v>
      </c>
      <c r="G24" s="7">
        <v>0</v>
      </c>
    </row>
    <row r="25" spans="1:7" ht="25.05" customHeight="1" x14ac:dyDescent="0.25">
      <c r="A25" s="5">
        <f>Tabulka45647505134567891011[[#This Row],[Interní číslo]]</f>
        <v>4421</v>
      </c>
      <c r="B25" s="6">
        <f>Tabulka45647505134567891011[[#This Row],[Na účtu zbývá k 30.9.2021]]</f>
        <v>1214.23</v>
      </c>
      <c r="C25" s="6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792.37999999999988</v>
      </c>
      <c r="D25" s="7">
        <v>109.68</v>
      </c>
      <c r="E25" s="7">
        <v>168.61</v>
      </c>
      <c r="F25" s="7">
        <v>143.56</v>
      </c>
      <c r="G25" s="7">
        <v>0</v>
      </c>
    </row>
    <row r="26" spans="1:7" ht="25.05" customHeight="1" x14ac:dyDescent="0.25">
      <c r="A26" s="18">
        <v>5242</v>
      </c>
      <c r="B26" s="19">
        <f>Tabulka45647505134567891011[[#This Row],[Na účtu zbývá k 30.9.2021]]</f>
        <v>1126.73</v>
      </c>
      <c r="C26" s="20">
        <f>Tabulka456475051345678910[[#This Row],[Na účtu zbývá k 30.9.21]]-Tabulka456475051345678910[[#This Row],[Zvířátka do školky 11.10.2021]]-Tabulka456475051345678910[[#This Row],[Planetárium 12.10.2021]]-Tabulka456475051345678910[[#This Row],[Kino Štětí 20.10.2021]]-Tabulka456475051345678910[[#This Row],[Vyšetření očí Primavizus 26.10.2021]]</f>
        <v>704.87999999999988</v>
      </c>
      <c r="D26" s="7">
        <v>109.68</v>
      </c>
      <c r="E26" s="7">
        <v>168.61</v>
      </c>
      <c r="F26" s="7">
        <v>143.56</v>
      </c>
      <c r="G26" s="17">
        <v>0</v>
      </c>
    </row>
  </sheetData>
  <mergeCells count="1">
    <mergeCell ref="A1:H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zoomScaleNormal="100" workbookViewId="0">
      <selection activeCell="A3" sqref="A3:A26"/>
    </sheetView>
  </sheetViews>
  <sheetFormatPr defaultColWidth="8.44140625" defaultRowHeight="13.2" x14ac:dyDescent="0.25"/>
  <cols>
    <col min="1" max="1" width="21.6640625" style="9" customWidth="1"/>
    <col min="2" max="2" width="17.6640625" style="4" customWidth="1"/>
    <col min="3" max="4" width="21.6640625" style="1" customWidth="1"/>
    <col min="5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2" t="s">
        <v>15</v>
      </c>
      <c r="B1" s="22"/>
      <c r="C1" s="22"/>
      <c r="D1" s="22"/>
      <c r="E1" s="22"/>
      <c r="F1" s="22"/>
    </row>
    <row r="2" spans="1:6" ht="66.75" customHeight="1" x14ac:dyDescent="0.25">
      <c r="A2" s="8" t="s">
        <v>1</v>
      </c>
      <c r="B2" s="8" t="s">
        <v>5</v>
      </c>
      <c r="C2" s="8" t="s">
        <v>6</v>
      </c>
      <c r="D2" s="8" t="s">
        <v>28</v>
      </c>
      <c r="E2" s="8" t="s">
        <v>29</v>
      </c>
    </row>
    <row r="3" spans="1:6" ht="25.05" customHeight="1" x14ac:dyDescent="0.25">
      <c r="A3" s="5">
        <f>Tabulka456475051345678910[[#This Row],[Interní číslo]]</f>
        <v>5601</v>
      </c>
      <c r="B3" s="6">
        <f>Tabulka456475051345678910[[#This Row],[Na účtu zbývá
k 31. 10. 2021]]</f>
        <v>704.87999999999988</v>
      </c>
      <c r="C3" s="6">
        <f>Tabulka4564750513456789[[#This Row],[Na účtu zbývá
k 31. 10. 2021]]-Tabulka4564750513456789[[#This Row],[Jóga 9.11.2021]]-Tabulka4564750513456789[[#This Row],[Keramika 30.11.2021]]</f>
        <v>446.17999999999984</v>
      </c>
      <c r="D3" s="7">
        <v>158.69999999999999</v>
      </c>
      <c r="E3" s="7">
        <v>100</v>
      </c>
    </row>
    <row r="4" spans="1:6" ht="25.05" customHeight="1" x14ac:dyDescent="0.25">
      <c r="A4" s="5">
        <f>Tabulka456475051345678910[[#This Row],[Interní číslo]]</f>
        <v>4321</v>
      </c>
      <c r="B4" s="6">
        <f>Tabulka456475051345678910[[#This Row],[Na účtu zbývá
k 31. 10. 2021]]</f>
        <v>704.87999999999988</v>
      </c>
      <c r="C4" s="6">
        <f>Tabulka4564750513456789[[#This Row],[Na účtu zbývá
k 31. 10. 2021]]-Tabulka4564750513456789[[#This Row],[Jóga 9.11.2021]]-Tabulka4564750513456789[[#This Row],[Keramika 30.11.2021]]</f>
        <v>446.17999999999984</v>
      </c>
      <c r="D4" s="7">
        <v>158.69999999999999</v>
      </c>
      <c r="E4" s="7">
        <v>100</v>
      </c>
    </row>
    <row r="5" spans="1:6" ht="25.05" customHeight="1" x14ac:dyDescent="0.25">
      <c r="A5" s="5">
        <f>Tabulka456475051345678910[[#This Row],[Interní číslo]]</f>
        <v>1512</v>
      </c>
      <c r="B5" s="6">
        <f>Tabulka456475051345678910[[#This Row],[Na účtu zbývá
k 31. 10. 2021]]</f>
        <v>0</v>
      </c>
      <c r="C5" s="6">
        <f>Tabulka4564750513456789[[#This Row],[Na účtu zbývá
k 31. 10. 2021]]-Tabulka4564750513456789[[#This Row],[Jóga 9.11.2021]]-Tabulka4564750513456789[[#This Row],[Keramika 30.11.2021]]</f>
        <v>-100</v>
      </c>
      <c r="D5" s="7">
        <v>0</v>
      </c>
      <c r="E5" s="7">
        <v>100</v>
      </c>
    </row>
    <row r="6" spans="1:6" ht="25.05" customHeight="1" x14ac:dyDescent="0.25">
      <c r="A6" s="5">
        <f>Tabulka456475051345678910[[#This Row],[Interní číslo]]</f>
        <v>6802</v>
      </c>
      <c r="B6" s="6">
        <f>Tabulka456475051345678910[[#This Row],[Na účtu zbývá
k 31. 10. 2021]]</f>
        <v>-965.11999999999989</v>
      </c>
      <c r="C6" s="6">
        <f>Tabulka4564750513456789[[#This Row],[Na účtu zbývá
k 31. 10. 2021]]-Tabulka4564750513456789[[#This Row],[Jóga 9.11.2021]]-Tabulka4564750513456789[[#This Row],[Keramika 30.11.2021]]</f>
        <v>-1223.82</v>
      </c>
      <c r="D6" s="7">
        <v>158.69999999999999</v>
      </c>
      <c r="E6" s="7">
        <v>100</v>
      </c>
    </row>
    <row r="7" spans="1:6" ht="25.05" customHeight="1" x14ac:dyDescent="0.25">
      <c r="A7" s="5">
        <f>Tabulka456475051345678910[[#This Row],[Interní číslo]]</f>
        <v>5831</v>
      </c>
      <c r="B7" s="6">
        <f>Tabulka456475051345678910[[#This Row],[Na účtu zbývá
k 31. 10. 2021]]</f>
        <v>1026.73</v>
      </c>
      <c r="C7" s="6">
        <f>Tabulka4564750513456789[[#This Row],[Na účtu zbývá
k 31. 10. 2021]]-Tabulka4564750513456789[[#This Row],[Jóga 9.11.2021]]-Tabulka4564750513456789[[#This Row],[Keramika 30.11.2021]]</f>
        <v>768.03</v>
      </c>
      <c r="D7" s="7">
        <v>158.69999999999999</v>
      </c>
      <c r="E7" s="7">
        <v>100</v>
      </c>
    </row>
    <row r="8" spans="1:6" ht="25.05" customHeight="1" x14ac:dyDescent="0.25">
      <c r="A8" s="5">
        <f>Tabulka456475051345678910[[#This Row],[Interní číslo]]</f>
        <v>5438</v>
      </c>
      <c r="B8" s="6">
        <f>Tabulka456475051345678910[[#This Row],[Na účtu zbývá
k 31. 10. 2021]]</f>
        <v>704.87999999999988</v>
      </c>
      <c r="C8" s="6">
        <f>Tabulka4564750513456789[[#This Row],[Na účtu zbývá
k 31. 10. 2021]]-Tabulka4564750513456789[[#This Row],[Jóga 9.11.2021]]-Tabulka4564750513456789[[#This Row],[Keramika 30.11.2021]]</f>
        <v>604.87999999999988</v>
      </c>
      <c r="D8" s="7">
        <v>0</v>
      </c>
      <c r="E8" s="7">
        <v>100</v>
      </c>
    </row>
    <row r="9" spans="1:6" ht="25.05" customHeight="1" x14ac:dyDescent="0.25">
      <c r="A9" s="5">
        <f>Tabulka456475051345678910[[#This Row],[Interní číslo]]</f>
        <v>5731</v>
      </c>
      <c r="B9" s="6">
        <f>Tabulka456475051345678910[[#This Row],[Na účtu zbývá
k 31. 10. 2021]]</f>
        <v>820.65000000000009</v>
      </c>
      <c r="C9" s="6">
        <f>Tabulka4564750513456789[[#This Row],[Na účtu zbývá
k 31. 10. 2021]]-Tabulka4564750513456789[[#This Row],[Jóga 9.11.2021]]-Tabulka4564750513456789[[#This Row],[Keramika 30.11.2021]]</f>
        <v>561.95000000000005</v>
      </c>
      <c r="D9" s="7">
        <v>158.69999999999999</v>
      </c>
      <c r="E9" s="7">
        <v>100</v>
      </c>
    </row>
    <row r="10" spans="1:6" ht="25.05" customHeight="1" x14ac:dyDescent="0.25">
      <c r="A10" s="5">
        <f>Tabulka456475051345678910[[#This Row],[Interní číslo]]</f>
        <v>4856</v>
      </c>
      <c r="B10" s="6">
        <f>Tabulka456475051345678910[[#This Row],[Na účtu zbývá
k 31. 10. 2021]]</f>
        <v>1412.5</v>
      </c>
      <c r="C10" s="6">
        <f>Tabulka4564750513456789[[#This Row],[Na účtu zbývá
k 31. 10. 2021]]-Tabulka4564750513456789[[#This Row],[Jóga 9.11.2021]]-Tabulka4564750513456789[[#This Row],[Keramika 30.11.2021]]</f>
        <v>1153.8</v>
      </c>
      <c r="D10" s="7">
        <v>158.69999999999999</v>
      </c>
      <c r="E10" s="7">
        <v>100</v>
      </c>
    </row>
    <row r="11" spans="1:6" ht="25.05" customHeight="1" x14ac:dyDescent="0.25">
      <c r="A11" s="5">
        <f>Tabulka456475051345678910[[#This Row],[Interní číslo]]</f>
        <v>5607</v>
      </c>
      <c r="B11" s="6">
        <f>Tabulka456475051345678910[[#This Row],[Na účtu zbývá
k 31. 10. 2021]]</f>
        <v>622.37999999999988</v>
      </c>
      <c r="C11" s="6">
        <f>Tabulka4564750513456789[[#This Row],[Na účtu zbývá
k 31. 10. 2021]]-Tabulka4564750513456789[[#This Row],[Jóga 9.11.2021]]-Tabulka4564750513456789[[#This Row],[Keramika 30.11.2021]]</f>
        <v>363.67999999999989</v>
      </c>
      <c r="D11" s="7">
        <v>158.69999999999999</v>
      </c>
      <c r="E11" s="7">
        <v>100</v>
      </c>
    </row>
    <row r="12" spans="1:6" ht="25.05" customHeight="1" x14ac:dyDescent="0.25">
      <c r="A12" s="5">
        <f>Tabulka456475051345678910[[#This Row],[Interní číslo]]</f>
        <v>5608</v>
      </c>
      <c r="B12" s="6">
        <f>Tabulka456475051345678910[[#This Row],[Na účtu zbývá
k 31. 10. 2021]]</f>
        <v>704.87999999999988</v>
      </c>
      <c r="C12" s="6">
        <f>Tabulka4564750513456789[[#This Row],[Na účtu zbývá
k 31. 10. 2021]]-Tabulka4564750513456789[[#This Row],[Jóga 9.11.2021]]-Tabulka4564750513456789[[#This Row],[Keramika 30.11.2021]]</f>
        <v>446.17999999999984</v>
      </c>
      <c r="D12" s="7">
        <v>158.69999999999999</v>
      </c>
      <c r="E12" s="7">
        <v>100</v>
      </c>
    </row>
    <row r="13" spans="1:6" ht="25.05" customHeight="1" x14ac:dyDescent="0.25">
      <c r="A13" s="5">
        <f>Tabulka456475051345678910[[#This Row],[Interní číslo]]</f>
        <v>5262</v>
      </c>
      <c r="B13" s="6">
        <f>Tabulka456475051345678910[[#This Row],[Na účtu zbývá
k 31. 10. 2021]]</f>
        <v>704.87999999999988</v>
      </c>
      <c r="C13" s="6">
        <f>Tabulka4564750513456789[[#This Row],[Na účtu zbývá
k 31. 10. 2021]]-Tabulka4564750513456789[[#This Row],[Jóga 9.11.2021]]-Tabulka4564750513456789[[#This Row],[Keramika 30.11.2021]]</f>
        <v>604.87999999999988</v>
      </c>
      <c r="D13" s="7">
        <v>0</v>
      </c>
      <c r="E13" s="7">
        <v>100</v>
      </c>
    </row>
    <row r="14" spans="1:6" ht="25.05" customHeight="1" x14ac:dyDescent="0.25">
      <c r="A14" s="5">
        <f>Tabulka456475051345678910[[#This Row],[Interní číslo]]</f>
        <v>5610</v>
      </c>
      <c r="B14" s="6">
        <f>Tabulka456475051345678910[[#This Row],[Na účtu zbývá
k 31. 10. 2021]]</f>
        <v>956.73</v>
      </c>
      <c r="C14" s="6">
        <f>Tabulka4564750513456789[[#This Row],[Na účtu zbývá
k 31. 10. 2021]]-Tabulka4564750513456789[[#This Row],[Jóga 9.11.2021]]-Tabulka4564750513456789[[#This Row],[Keramika 30.11.2021]]</f>
        <v>856.73</v>
      </c>
      <c r="D14" s="7">
        <v>0</v>
      </c>
      <c r="E14" s="7">
        <v>100</v>
      </c>
    </row>
    <row r="15" spans="1:6" ht="25.05" customHeight="1" x14ac:dyDescent="0.25">
      <c r="A15" s="5">
        <f>Tabulka456475051345678910[[#This Row],[Interní číslo]]</f>
        <v>5612</v>
      </c>
      <c r="B15" s="6">
        <f>Tabulka456475051345678910[[#This Row],[Na účtu zbývá
k 31. 10. 2021]]</f>
        <v>902.06</v>
      </c>
      <c r="C15" s="6">
        <f>Tabulka4564750513456789[[#This Row],[Na účtu zbývá
k 31. 10. 2021]]-Tabulka4564750513456789[[#This Row],[Jóga 9.11.2021]]-Tabulka4564750513456789[[#This Row],[Keramika 30.11.2021]]</f>
        <v>643.3599999999999</v>
      </c>
      <c r="D15" s="7">
        <v>158.69999999999999</v>
      </c>
      <c r="E15" s="7">
        <v>100</v>
      </c>
    </row>
    <row r="16" spans="1:6" ht="25.05" customHeight="1" x14ac:dyDescent="0.25">
      <c r="A16" s="5">
        <f>Tabulka456475051345678910[[#This Row],[Interní číslo]]</f>
        <v>5613</v>
      </c>
      <c r="B16" s="6">
        <f>Tabulka456475051345678910[[#This Row],[Na účtu zbývá
k 31. 10. 2021]]</f>
        <v>902.06</v>
      </c>
      <c r="C16" s="6">
        <f>Tabulka4564750513456789[[#This Row],[Na účtu zbývá
k 31. 10. 2021]]-Tabulka4564750513456789[[#This Row],[Jóga 9.11.2021]]-Tabulka4564750513456789[[#This Row],[Keramika 30.11.2021]]</f>
        <v>643.3599999999999</v>
      </c>
      <c r="D16" s="7">
        <v>158.69999999999999</v>
      </c>
      <c r="E16" s="7">
        <v>100</v>
      </c>
    </row>
    <row r="17" spans="1:5" ht="25.05" customHeight="1" x14ac:dyDescent="0.25">
      <c r="A17" s="5">
        <f>Tabulka456475051345678910[[#This Row],[Interní číslo]]</f>
        <v>5281</v>
      </c>
      <c r="B17" s="6">
        <f>Tabulka456475051345678910[[#This Row],[Na účtu zbývá
k 31. 10. 2021]]</f>
        <v>500</v>
      </c>
      <c r="C17" s="6">
        <f>Tabulka4564750513456789[[#This Row],[Na účtu zbývá
k 31. 10. 2021]]-Tabulka4564750513456789[[#This Row],[Jóga 9.11.2021]]-Tabulka4564750513456789[[#This Row],[Keramika 30.11.2021]]</f>
        <v>500</v>
      </c>
      <c r="D17" s="7">
        <v>0</v>
      </c>
      <c r="E17" s="7">
        <v>0</v>
      </c>
    </row>
    <row r="18" spans="1:5" ht="25.05" customHeight="1" x14ac:dyDescent="0.25">
      <c r="A18" s="5">
        <f>Tabulka456475051345678910[[#This Row],[Interní číslo]]</f>
        <v>2021</v>
      </c>
      <c r="B18" s="6">
        <f>Tabulka456475051345678910[[#This Row],[Na účtu zbývá
k 31. 10. 2021]]</f>
        <v>622.37999999999988</v>
      </c>
      <c r="C18" s="6">
        <f>Tabulka4564750513456789[[#This Row],[Na účtu zbývá
k 31. 10. 2021]]-Tabulka4564750513456789[[#This Row],[Jóga 9.11.2021]]-Tabulka4564750513456789[[#This Row],[Keramika 30.11.2021]]</f>
        <v>522.37999999999988</v>
      </c>
      <c r="D18" s="7">
        <v>0</v>
      </c>
      <c r="E18" s="7">
        <v>100</v>
      </c>
    </row>
    <row r="19" spans="1:5" ht="25.05" customHeight="1" x14ac:dyDescent="0.25">
      <c r="A19" s="5">
        <f>Tabulka456475051345678910[[#This Row],[Interní číslo]]</f>
        <v>5617</v>
      </c>
      <c r="B19" s="6">
        <f>Tabulka456475051345678910[[#This Row],[Na účtu zbývá
k 31. 10. 2021]]</f>
        <v>813.17000000000007</v>
      </c>
      <c r="C19" s="6">
        <f>Tabulka4564750513456789[[#This Row],[Na účtu zbývá
k 31. 10. 2021]]-Tabulka4564750513456789[[#This Row],[Jóga 9.11.2021]]-Tabulka4564750513456789[[#This Row],[Keramika 30.11.2021]]</f>
        <v>554.47</v>
      </c>
      <c r="D19" s="7">
        <v>158.69999999999999</v>
      </c>
      <c r="E19" s="7">
        <v>100</v>
      </c>
    </row>
    <row r="20" spans="1:5" ht="25.05" customHeight="1" x14ac:dyDescent="0.25">
      <c r="A20" s="5">
        <f>Tabulka456475051345678910[[#This Row],[Interní číslo]]</f>
        <v>5618</v>
      </c>
      <c r="B20" s="6">
        <f>Tabulka456475051345678910[[#This Row],[Na účtu zbývá
k 31. 10. 2021]]</f>
        <v>935.93999999999994</v>
      </c>
      <c r="C20" s="6">
        <f>Tabulka4564750513456789[[#This Row],[Na účtu zbývá
k 31. 10. 2021]]-Tabulka4564750513456789[[#This Row],[Jóga 9.11.2021]]-Tabulka4564750513456789[[#This Row],[Keramika 30.11.2021]]</f>
        <v>835.93999999999994</v>
      </c>
      <c r="D20" s="7">
        <v>0</v>
      </c>
      <c r="E20" s="7">
        <v>100</v>
      </c>
    </row>
    <row r="21" spans="1:5" ht="25.05" customHeight="1" x14ac:dyDescent="0.25">
      <c r="A21" s="5">
        <f>Tabulka456475051345678910[[#This Row],[Interní číslo]]</f>
        <v>5619</v>
      </c>
      <c r="B21" s="6">
        <f>Tabulka456475051345678910[[#This Row],[Na účtu zbývá
k 31. 10. 2021]]</f>
        <v>1214.23</v>
      </c>
      <c r="C21" s="6">
        <f>Tabulka4564750513456789[[#This Row],[Na účtu zbývá
k 31. 10. 2021]]-Tabulka4564750513456789[[#This Row],[Jóga 9.11.2021]]-Tabulka4564750513456789[[#This Row],[Keramika 30.11.2021]]</f>
        <v>1114.23</v>
      </c>
      <c r="D21" s="7">
        <v>0</v>
      </c>
      <c r="E21" s="7">
        <v>100</v>
      </c>
    </row>
    <row r="22" spans="1:5" ht="25.05" customHeight="1" x14ac:dyDescent="0.25">
      <c r="A22" s="5">
        <f>Tabulka456475051345678910[[#This Row],[Interní číslo]]</f>
        <v>5620</v>
      </c>
      <c r="B22" s="6">
        <f>Tabulka456475051345678910[[#This Row],[Na účtu zbývá
k 31. 10. 2021]]</f>
        <v>534.87999999999988</v>
      </c>
      <c r="C22" s="6">
        <f>Tabulka4564750513456789[[#This Row],[Na účtu zbývá
k 31. 10. 2021]]-Tabulka4564750513456789[[#This Row],[Jóga 9.11.2021]]-Tabulka4564750513456789[[#This Row],[Keramika 30.11.2021]]</f>
        <v>276.17999999999989</v>
      </c>
      <c r="D22" s="7">
        <v>158.69999999999999</v>
      </c>
      <c r="E22" s="7">
        <v>100</v>
      </c>
    </row>
    <row r="23" spans="1:5" ht="25.05" customHeight="1" x14ac:dyDescent="0.25">
      <c r="A23" s="5">
        <f>Tabulka456475051345678910[[#This Row],[Interní číslo]]</f>
        <v>5621</v>
      </c>
      <c r="B23" s="6">
        <f>Tabulka456475051345678910[[#This Row],[Na účtu zbývá
k 31. 10. 2021]]</f>
        <v>534.87999999999988</v>
      </c>
      <c r="C23" s="6">
        <f>Tabulka4564750513456789[[#This Row],[Na účtu zbývá
k 31. 10. 2021]]-Tabulka4564750513456789[[#This Row],[Jóga 9.11.2021]]-Tabulka4564750513456789[[#This Row],[Keramika 30.11.2021]]</f>
        <v>276.17999999999989</v>
      </c>
      <c r="D23" s="7">
        <v>158.69999999999999</v>
      </c>
      <c r="E23" s="7">
        <v>100</v>
      </c>
    </row>
    <row r="24" spans="1:5" ht="25.05" customHeight="1" x14ac:dyDescent="0.25">
      <c r="A24" s="5">
        <f>Tabulka456475051345678910[[#This Row],[Interní číslo]]</f>
        <v>5623</v>
      </c>
      <c r="B24" s="6">
        <f>Tabulka456475051345678910[[#This Row],[Na účtu zbývá
k 31. 10. 2021]]</f>
        <v>683.17000000000007</v>
      </c>
      <c r="C24" s="6">
        <f>Tabulka4564750513456789[[#This Row],[Na účtu zbývá
k 31. 10. 2021]]-Tabulka4564750513456789[[#This Row],[Jóga 9.11.2021]]-Tabulka4564750513456789[[#This Row],[Keramika 30.11.2021]]</f>
        <v>583.17000000000007</v>
      </c>
      <c r="D24" s="7">
        <v>0</v>
      </c>
      <c r="E24" s="7">
        <v>100</v>
      </c>
    </row>
    <row r="25" spans="1:5" ht="25.05" customHeight="1" x14ac:dyDescent="0.25">
      <c r="A25" s="5">
        <f>Tabulka456475051345678910[[#This Row],[Interní číslo]]</f>
        <v>4421</v>
      </c>
      <c r="B25" s="6">
        <f>Tabulka456475051345678910[[#This Row],[Na účtu zbývá
k 31. 10. 2021]]</f>
        <v>792.37999999999988</v>
      </c>
      <c r="C25" s="6">
        <f>Tabulka4564750513456789[[#This Row],[Na účtu zbývá
k 31. 10. 2021]]-Tabulka4564750513456789[[#This Row],[Jóga 9.11.2021]]-Tabulka4564750513456789[[#This Row],[Keramika 30.11.2021]]</f>
        <v>692.37999999999988</v>
      </c>
      <c r="D25" s="7">
        <v>0</v>
      </c>
      <c r="E25" s="7">
        <v>100</v>
      </c>
    </row>
    <row r="26" spans="1:5" ht="25.05" customHeight="1" x14ac:dyDescent="0.25">
      <c r="A26" s="18">
        <f>Tabulka456475051345678910[[#This Row],[Interní číslo]]</f>
        <v>5242</v>
      </c>
      <c r="B26" s="20">
        <f>Tabulka456475051345678910[[#This Row],[Na účtu zbývá
k 31. 10. 2021]]</f>
        <v>704.87999999999988</v>
      </c>
      <c r="C26" s="21">
        <f>Tabulka4564750513456789[[#This Row],[Na účtu zbývá
k 31. 10. 2021]]-Tabulka4564750513456789[[#This Row],[Jóga 9.11.2021]]-Tabulka4564750513456789[[#This Row],[Keramika 30.11.2021]]</f>
        <v>446.17999999999984</v>
      </c>
      <c r="D26" s="17">
        <v>158.69999999999999</v>
      </c>
      <c r="E26" s="17">
        <v>100</v>
      </c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zoomScaleNormal="100" workbookViewId="0">
      <selection activeCell="A3" sqref="A3:A26"/>
    </sheetView>
  </sheetViews>
  <sheetFormatPr defaultColWidth="8.44140625" defaultRowHeight="13.2" x14ac:dyDescent="0.25"/>
  <cols>
    <col min="1" max="1" width="21.6640625" style="1" customWidth="1"/>
    <col min="2" max="2" width="21.6640625" style="4" customWidth="1"/>
    <col min="3" max="4" width="21.6640625" style="1" customWidth="1"/>
    <col min="5" max="7" width="15.6640625" style="1" customWidth="1"/>
    <col min="8" max="229" width="8.44140625" style="1"/>
    <col min="230" max="230" width="25.44140625" style="1" customWidth="1"/>
    <col min="231" max="260" width="15.6640625" style="1" customWidth="1"/>
    <col min="261" max="261" width="10.77734375" style="1" customWidth="1"/>
    <col min="262" max="262" width="8.44140625" style="1"/>
    <col min="263" max="263" width="14" style="1" customWidth="1"/>
    <col min="264" max="485" width="8.44140625" style="1"/>
    <col min="486" max="486" width="25.44140625" style="1" customWidth="1"/>
    <col min="487" max="516" width="15.6640625" style="1" customWidth="1"/>
    <col min="517" max="517" width="10.77734375" style="1" customWidth="1"/>
    <col min="518" max="518" width="8.44140625" style="1"/>
    <col min="519" max="519" width="14" style="1" customWidth="1"/>
    <col min="520" max="741" width="8.44140625" style="1"/>
    <col min="742" max="742" width="25.44140625" style="1" customWidth="1"/>
    <col min="743" max="772" width="15.6640625" style="1" customWidth="1"/>
    <col min="773" max="773" width="10.77734375" style="1" customWidth="1"/>
    <col min="774" max="774" width="8.44140625" style="1"/>
    <col min="775" max="775" width="14" style="1" customWidth="1"/>
    <col min="776" max="997" width="8.44140625" style="1"/>
    <col min="998" max="998" width="25.44140625" style="1" customWidth="1"/>
    <col min="999" max="1028" width="15.6640625" style="1" customWidth="1"/>
    <col min="1029" max="1029" width="10.77734375" style="1" customWidth="1"/>
    <col min="1030" max="1030" width="8.44140625" style="1"/>
    <col min="1031" max="1031" width="14" style="1" customWidth="1"/>
    <col min="1032" max="1253" width="8.44140625" style="1"/>
    <col min="1254" max="1254" width="25.44140625" style="1" customWidth="1"/>
    <col min="1255" max="1284" width="15.6640625" style="1" customWidth="1"/>
    <col min="1285" max="1285" width="10.77734375" style="1" customWidth="1"/>
    <col min="1286" max="1286" width="8.44140625" style="1"/>
    <col min="1287" max="1287" width="14" style="1" customWidth="1"/>
    <col min="1288" max="1509" width="8.44140625" style="1"/>
    <col min="1510" max="1510" width="25.44140625" style="1" customWidth="1"/>
    <col min="1511" max="1540" width="15.6640625" style="1" customWidth="1"/>
    <col min="1541" max="1541" width="10.77734375" style="1" customWidth="1"/>
    <col min="1542" max="1542" width="8.44140625" style="1"/>
    <col min="1543" max="1543" width="14" style="1" customWidth="1"/>
    <col min="1544" max="1765" width="8.44140625" style="1"/>
    <col min="1766" max="1766" width="25.44140625" style="1" customWidth="1"/>
    <col min="1767" max="1796" width="15.6640625" style="1" customWidth="1"/>
    <col min="1797" max="1797" width="10.77734375" style="1" customWidth="1"/>
    <col min="1798" max="1798" width="8.44140625" style="1"/>
    <col min="1799" max="1799" width="14" style="1" customWidth="1"/>
    <col min="1800" max="2021" width="8.44140625" style="1"/>
    <col min="2022" max="2022" width="25.44140625" style="1" customWidth="1"/>
    <col min="2023" max="2052" width="15.6640625" style="1" customWidth="1"/>
    <col min="2053" max="2053" width="10.77734375" style="1" customWidth="1"/>
    <col min="2054" max="2054" width="8.44140625" style="1"/>
    <col min="2055" max="2055" width="14" style="1" customWidth="1"/>
    <col min="2056" max="2277" width="8.44140625" style="1"/>
    <col min="2278" max="2278" width="25.44140625" style="1" customWidth="1"/>
    <col min="2279" max="2308" width="15.6640625" style="1" customWidth="1"/>
    <col min="2309" max="2309" width="10.77734375" style="1" customWidth="1"/>
    <col min="2310" max="2310" width="8.44140625" style="1"/>
    <col min="2311" max="2311" width="14" style="1" customWidth="1"/>
    <col min="2312" max="2533" width="8.44140625" style="1"/>
    <col min="2534" max="2534" width="25.44140625" style="1" customWidth="1"/>
    <col min="2535" max="2564" width="15.6640625" style="1" customWidth="1"/>
    <col min="2565" max="2565" width="10.77734375" style="1" customWidth="1"/>
    <col min="2566" max="2566" width="8.44140625" style="1"/>
    <col min="2567" max="2567" width="14" style="1" customWidth="1"/>
    <col min="2568" max="2789" width="8.44140625" style="1"/>
    <col min="2790" max="2790" width="25.44140625" style="1" customWidth="1"/>
    <col min="2791" max="2820" width="15.6640625" style="1" customWidth="1"/>
    <col min="2821" max="2821" width="10.77734375" style="1" customWidth="1"/>
    <col min="2822" max="2822" width="8.44140625" style="1"/>
    <col min="2823" max="2823" width="14" style="1" customWidth="1"/>
    <col min="2824" max="3045" width="8.44140625" style="1"/>
    <col min="3046" max="3046" width="25.44140625" style="1" customWidth="1"/>
    <col min="3047" max="3076" width="15.6640625" style="1" customWidth="1"/>
    <col min="3077" max="3077" width="10.77734375" style="1" customWidth="1"/>
    <col min="3078" max="3078" width="8.44140625" style="1"/>
    <col min="3079" max="3079" width="14" style="1" customWidth="1"/>
    <col min="3080" max="3301" width="8.44140625" style="1"/>
    <col min="3302" max="3302" width="25.44140625" style="1" customWidth="1"/>
    <col min="3303" max="3332" width="15.6640625" style="1" customWidth="1"/>
    <col min="3333" max="3333" width="10.77734375" style="1" customWidth="1"/>
    <col min="3334" max="3334" width="8.44140625" style="1"/>
    <col min="3335" max="3335" width="14" style="1" customWidth="1"/>
    <col min="3336" max="3557" width="8.44140625" style="1"/>
    <col min="3558" max="3558" width="25.44140625" style="1" customWidth="1"/>
    <col min="3559" max="3588" width="15.6640625" style="1" customWidth="1"/>
    <col min="3589" max="3589" width="10.77734375" style="1" customWidth="1"/>
    <col min="3590" max="3590" width="8.44140625" style="1"/>
    <col min="3591" max="3591" width="14" style="1" customWidth="1"/>
    <col min="3592" max="3813" width="8.44140625" style="1"/>
    <col min="3814" max="3814" width="25.44140625" style="1" customWidth="1"/>
    <col min="3815" max="3844" width="15.6640625" style="1" customWidth="1"/>
    <col min="3845" max="3845" width="10.77734375" style="1" customWidth="1"/>
    <col min="3846" max="3846" width="8.44140625" style="1"/>
    <col min="3847" max="3847" width="14" style="1" customWidth="1"/>
    <col min="3848" max="4069" width="8.44140625" style="1"/>
    <col min="4070" max="4070" width="25.44140625" style="1" customWidth="1"/>
    <col min="4071" max="4100" width="15.6640625" style="1" customWidth="1"/>
    <col min="4101" max="4101" width="10.77734375" style="1" customWidth="1"/>
    <col min="4102" max="4102" width="8.44140625" style="1"/>
    <col min="4103" max="4103" width="14" style="1" customWidth="1"/>
    <col min="4104" max="4325" width="8.44140625" style="1"/>
    <col min="4326" max="4326" width="25.44140625" style="1" customWidth="1"/>
    <col min="4327" max="4356" width="15.6640625" style="1" customWidth="1"/>
    <col min="4357" max="4357" width="10.77734375" style="1" customWidth="1"/>
    <col min="4358" max="4358" width="8.44140625" style="1"/>
    <col min="4359" max="4359" width="14" style="1" customWidth="1"/>
    <col min="4360" max="4581" width="8.44140625" style="1"/>
    <col min="4582" max="4582" width="25.44140625" style="1" customWidth="1"/>
    <col min="4583" max="4612" width="15.6640625" style="1" customWidth="1"/>
    <col min="4613" max="4613" width="10.77734375" style="1" customWidth="1"/>
    <col min="4614" max="4614" width="8.44140625" style="1"/>
    <col min="4615" max="4615" width="14" style="1" customWidth="1"/>
    <col min="4616" max="4837" width="8.44140625" style="1"/>
    <col min="4838" max="4838" width="25.44140625" style="1" customWidth="1"/>
    <col min="4839" max="4868" width="15.6640625" style="1" customWidth="1"/>
    <col min="4869" max="4869" width="10.77734375" style="1" customWidth="1"/>
    <col min="4870" max="4870" width="8.44140625" style="1"/>
    <col min="4871" max="4871" width="14" style="1" customWidth="1"/>
    <col min="4872" max="5093" width="8.44140625" style="1"/>
    <col min="5094" max="5094" width="25.44140625" style="1" customWidth="1"/>
    <col min="5095" max="5124" width="15.6640625" style="1" customWidth="1"/>
    <col min="5125" max="5125" width="10.77734375" style="1" customWidth="1"/>
    <col min="5126" max="5126" width="8.44140625" style="1"/>
    <col min="5127" max="5127" width="14" style="1" customWidth="1"/>
    <col min="5128" max="5349" width="8.44140625" style="1"/>
    <col min="5350" max="5350" width="25.44140625" style="1" customWidth="1"/>
    <col min="5351" max="5380" width="15.6640625" style="1" customWidth="1"/>
    <col min="5381" max="5381" width="10.77734375" style="1" customWidth="1"/>
    <col min="5382" max="5382" width="8.44140625" style="1"/>
    <col min="5383" max="5383" width="14" style="1" customWidth="1"/>
    <col min="5384" max="5605" width="8.44140625" style="1"/>
    <col min="5606" max="5606" width="25.44140625" style="1" customWidth="1"/>
    <col min="5607" max="5636" width="15.6640625" style="1" customWidth="1"/>
    <col min="5637" max="5637" width="10.77734375" style="1" customWidth="1"/>
    <col min="5638" max="5638" width="8.44140625" style="1"/>
    <col min="5639" max="5639" width="14" style="1" customWidth="1"/>
    <col min="5640" max="5861" width="8.44140625" style="1"/>
    <col min="5862" max="5862" width="25.44140625" style="1" customWidth="1"/>
    <col min="5863" max="5892" width="15.6640625" style="1" customWidth="1"/>
    <col min="5893" max="5893" width="10.77734375" style="1" customWidth="1"/>
    <col min="5894" max="5894" width="8.44140625" style="1"/>
    <col min="5895" max="5895" width="14" style="1" customWidth="1"/>
    <col min="5896" max="6117" width="8.44140625" style="1"/>
    <col min="6118" max="6118" width="25.44140625" style="1" customWidth="1"/>
    <col min="6119" max="6148" width="15.6640625" style="1" customWidth="1"/>
    <col min="6149" max="6149" width="10.77734375" style="1" customWidth="1"/>
    <col min="6150" max="6150" width="8.44140625" style="1"/>
    <col min="6151" max="6151" width="14" style="1" customWidth="1"/>
    <col min="6152" max="6373" width="8.44140625" style="1"/>
    <col min="6374" max="6374" width="25.44140625" style="1" customWidth="1"/>
    <col min="6375" max="6404" width="15.6640625" style="1" customWidth="1"/>
    <col min="6405" max="6405" width="10.77734375" style="1" customWidth="1"/>
    <col min="6406" max="6406" width="8.44140625" style="1"/>
    <col min="6407" max="6407" width="14" style="1" customWidth="1"/>
    <col min="6408" max="6629" width="8.44140625" style="1"/>
    <col min="6630" max="6630" width="25.44140625" style="1" customWidth="1"/>
    <col min="6631" max="6660" width="15.6640625" style="1" customWidth="1"/>
    <col min="6661" max="6661" width="10.77734375" style="1" customWidth="1"/>
    <col min="6662" max="6662" width="8.44140625" style="1"/>
    <col min="6663" max="6663" width="14" style="1" customWidth="1"/>
    <col min="6664" max="6885" width="8.44140625" style="1"/>
    <col min="6886" max="6886" width="25.44140625" style="1" customWidth="1"/>
    <col min="6887" max="6916" width="15.6640625" style="1" customWidth="1"/>
    <col min="6917" max="6917" width="10.77734375" style="1" customWidth="1"/>
    <col min="6918" max="6918" width="8.44140625" style="1"/>
    <col min="6919" max="6919" width="14" style="1" customWidth="1"/>
    <col min="6920" max="7141" width="8.44140625" style="1"/>
    <col min="7142" max="7142" width="25.44140625" style="1" customWidth="1"/>
    <col min="7143" max="7172" width="15.6640625" style="1" customWidth="1"/>
    <col min="7173" max="7173" width="10.77734375" style="1" customWidth="1"/>
    <col min="7174" max="7174" width="8.44140625" style="1"/>
    <col min="7175" max="7175" width="14" style="1" customWidth="1"/>
    <col min="7176" max="7397" width="8.44140625" style="1"/>
    <col min="7398" max="7398" width="25.44140625" style="1" customWidth="1"/>
    <col min="7399" max="7428" width="15.6640625" style="1" customWidth="1"/>
    <col min="7429" max="7429" width="10.77734375" style="1" customWidth="1"/>
    <col min="7430" max="7430" width="8.44140625" style="1"/>
    <col min="7431" max="7431" width="14" style="1" customWidth="1"/>
    <col min="7432" max="7653" width="8.44140625" style="1"/>
    <col min="7654" max="7654" width="25.44140625" style="1" customWidth="1"/>
    <col min="7655" max="7684" width="15.6640625" style="1" customWidth="1"/>
    <col min="7685" max="7685" width="10.77734375" style="1" customWidth="1"/>
    <col min="7686" max="7686" width="8.44140625" style="1"/>
    <col min="7687" max="7687" width="14" style="1" customWidth="1"/>
    <col min="7688" max="7909" width="8.44140625" style="1"/>
    <col min="7910" max="7910" width="25.44140625" style="1" customWidth="1"/>
    <col min="7911" max="7940" width="15.6640625" style="1" customWidth="1"/>
    <col min="7941" max="7941" width="10.77734375" style="1" customWidth="1"/>
    <col min="7942" max="7942" width="8.44140625" style="1"/>
    <col min="7943" max="7943" width="14" style="1" customWidth="1"/>
    <col min="7944" max="8165" width="8.44140625" style="1"/>
    <col min="8166" max="8166" width="25.44140625" style="1" customWidth="1"/>
    <col min="8167" max="8196" width="15.6640625" style="1" customWidth="1"/>
    <col min="8197" max="8197" width="10.77734375" style="1" customWidth="1"/>
    <col min="8198" max="8198" width="8.44140625" style="1"/>
    <col min="8199" max="8199" width="14" style="1" customWidth="1"/>
    <col min="8200" max="8421" width="8.44140625" style="1"/>
    <col min="8422" max="8422" width="25.44140625" style="1" customWidth="1"/>
    <col min="8423" max="8452" width="15.6640625" style="1" customWidth="1"/>
    <col min="8453" max="8453" width="10.77734375" style="1" customWidth="1"/>
    <col min="8454" max="8454" width="8.44140625" style="1"/>
    <col min="8455" max="8455" width="14" style="1" customWidth="1"/>
    <col min="8456" max="8677" width="8.44140625" style="1"/>
    <col min="8678" max="8678" width="25.44140625" style="1" customWidth="1"/>
    <col min="8679" max="8708" width="15.6640625" style="1" customWidth="1"/>
    <col min="8709" max="8709" width="10.77734375" style="1" customWidth="1"/>
    <col min="8710" max="8710" width="8.44140625" style="1"/>
    <col min="8711" max="8711" width="14" style="1" customWidth="1"/>
    <col min="8712" max="8933" width="8.44140625" style="1"/>
    <col min="8934" max="8934" width="25.44140625" style="1" customWidth="1"/>
    <col min="8935" max="8964" width="15.6640625" style="1" customWidth="1"/>
    <col min="8965" max="8965" width="10.77734375" style="1" customWidth="1"/>
    <col min="8966" max="8966" width="8.44140625" style="1"/>
    <col min="8967" max="8967" width="14" style="1" customWidth="1"/>
    <col min="8968" max="9189" width="8.44140625" style="1"/>
    <col min="9190" max="9190" width="25.44140625" style="1" customWidth="1"/>
    <col min="9191" max="9220" width="15.6640625" style="1" customWidth="1"/>
    <col min="9221" max="9221" width="10.77734375" style="1" customWidth="1"/>
    <col min="9222" max="9222" width="8.44140625" style="1"/>
    <col min="9223" max="9223" width="14" style="1" customWidth="1"/>
    <col min="9224" max="9445" width="8.44140625" style="1"/>
    <col min="9446" max="9446" width="25.44140625" style="1" customWidth="1"/>
    <col min="9447" max="9476" width="15.6640625" style="1" customWidth="1"/>
    <col min="9477" max="9477" width="10.77734375" style="1" customWidth="1"/>
    <col min="9478" max="9478" width="8.44140625" style="1"/>
    <col min="9479" max="9479" width="14" style="1" customWidth="1"/>
    <col min="9480" max="9701" width="8.44140625" style="1"/>
    <col min="9702" max="9702" width="25.44140625" style="1" customWidth="1"/>
    <col min="9703" max="9732" width="15.6640625" style="1" customWidth="1"/>
    <col min="9733" max="9733" width="10.77734375" style="1" customWidth="1"/>
    <col min="9734" max="9734" width="8.44140625" style="1"/>
    <col min="9735" max="9735" width="14" style="1" customWidth="1"/>
    <col min="9736" max="9957" width="8.44140625" style="1"/>
    <col min="9958" max="9958" width="25.44140625" style="1" customWidth="1"/>
    <col min="9959" max="9988" width="15.6640625" style="1" customWidth="1"/>
    <col min="9989" max="9989" width="10.77734375" style="1" customWidth="1"/>
    <col min="9990" max="9990" width="8.44140625" style="1"/>
    <col min="9991" max="9991" width="14" style="1" customWidth="1"/>
    <col min="9992" max="10213" width="8.44140625" style="1"/>
    <col min="10214" max="10214" width="25.44140625" style="1" customWidth="1"/>
    <col min="10215" max="10244" width="15.6640625" style="1" customWidth="1"/>
    <col min="10245" max="10245" width="10.77734375" style="1" customWidth="1"/>
    <col min="10246" max="10246" width="8.44140625" style="1"/>
    <col min="10247" max="10247" width="14" style="1" customWidth="1"/>
    <col min="10248" max="10469" width="8.44140625" style="1"/>
    <col min="10470" max="10470" width="25.44140625" style="1" customWidth="1"/>
    <col min="10471" max="10500" width="15.6640625" style="1" customWidth="1"/>
    <col min="10501" max="10501" width="10.77734375" style="1" customWidth="1"/>
    <col min="10502" max="10502" width="8.44140625" style="1"/>
    <col min="10503" max="10503" width="14" style="1" customWidth="1"/>
    <col min="10504" max="10725" width="8.44140625" style="1"/>
    <col min="10726" max="10726" width="25.44140625" style="1" customWidth="1"/>
    <col min="10727" max="10756" width="15.6640625" style="1" customWidth="1"/>
    <col min="10757" max="10757" width="10.77734375" style="1" customWidth="1"/>
    <col min="10758" max="10758" width="8.44140625" style="1"/>
    <col min="10759" max="10759" width="14" style="1" customWidth="1"/>
    <col min="10760" max="10981" width="8.44140625" style="1"/>
    <col min="10982" max="10982" width="25.44140625" style="1" customWidth="1"/>
    <col min="10983" max="11012" width="15.6640625" style="1" customWidth="1"/>
    <col min="11013" max="11013" width="10.77734375" style="1" customWidth="1"/>
    <col min="11014" max="11014" width="8.44140625" style="1"/>
    <col min="11015" max="11015" width="14" style="1" customWidth="1"/>
    <col min="11016" max="11237" width="8.44140625" style="1"/>
    <col min="11238" max="11238" width="25.44140625" style="1" customWidth="1"/>
    <col min="11239" max="11268" width="15.6640625" style="1" customWidth="1"/>
    <col min="11269" max="11269" width="10.77734375" style="1" customWidth="1"/>
    <col min="11270" max="11270" width="8.44140625" style="1"/>
    <col min="11271" max="11271" width="14" style="1" customWidth="1"/>
    <col min="11272" max="11493" width="8.44140625" style="1"/>
    <col min="11494" max="11494" width="25.44140625" style="1" customWidth="1"/>
    <col min="11495" max="11524" width="15.6640625" style="1" customWidth="1"/>
    <col min="11525" max="11525" width="10.77734375" style="1" customWidth="1"/>
    <col min="11526" max="11526" width="8.44140625" style="1"/>
    <col min="11527" max="11527" width="14" style="1" customWidth="1"/>
    <col min="11528" max="11749" width="8.44140625" style="1"/>
    <col min="11750" max="11750" width="25.44140625" style="1" customWidth="1"/>
    <col min="11751" max="11780" width="15.6640625" style="1" customWidth="1"/>
    <col min="11781" max="11781" width="10.77734375" style="1" customWidth="1"/>
    <col min="11782" max="11782" width="8.44140625" style="1"/>
    <col min="11783" max="11783" width="14" style="1" customWidth="1"/>
    <col min="11784" max="12005" width="8.44140625" style="1"/>
    <col min="12006" max="12006" width="25.44140625" style="1" customWidth="1"/>
    <col min="12007" max="12036" width="15.6640625" style="1" customWidth="1"/>
    <col min="12037" max="12037" width="10.77734375" style="1" customWidth="1"/>
    <col min="12038" max="12038" width="8.44140625" style="1"/>
    <col min="12039" max="12039" width="14" style="1" customWidth="1"/>
    <col min="12040" max="12261" width="8.44140625" style="1"/>
    <col min="12262" max="12262" width="25.44140625" style="1" customWidth="1"/>
    <col min="12263" max="12292" width="15.6640625" style="1" customWidth="1"/>
    <col min="12293" max="12293" width="10.77734375" style="1" customWidth="1"/>
    <col min="12294" max="12294" width="8.44140625" style="1"/>
    <col min="12295" max="12295" width="14" style="1" customWidth="1"/>
    <col min="12296" max="12517" width="8.44140625" style="1"/>
    <col min="12518" max="12518" width="25.44140625" style="1" customWidth="1"/>
    <col min="12519" max="12548" width="15.6640625" style="1" customWidth="1"/>
    <col min="12549" max="12549" width="10.77734375" style="1" customWidth="1"/>
    <col min="12550" max="12550" width="8.44140625" style="1"/>
    <col min="12551" max="12551" width="14" style="1" customWidth="1"/>
    <col min="12552" max="12773" width="8.44140625" style="1"/>
    <col min="12774" max="12774" width="25.44140625" style="1" customWidth="1"/>
    <col min="12775" max="12804" width="15.6640625" style="1" customWidth="1"/>
    <col min="12805" max="12805" width="10.77734375" style="1" customWidth="1"/>
    <col min="12806" max="12806" width="8.44140625" style="1"/>
    <col min="12807" max="12807" width="14" style="1" customWidth="1"/>
    <col min="12808" max="13029" width="8.44140625" style="1"/>
    <col min="13030" max="13030" width="25.44140625" style="1" customWidth="1"/>
    <col min="13031" max="13060" width="15.6640625" style="1" customWidth="1"/>
    <col min="13061" max="13061" width="10.77734375" style="1" customWidth="1"/>
    <col min="13062" max="13062" width="8.44140625" style="1"/>
    <col min="13063" max="13063" width="14" style="1" customWidth="1"/>
    <col min="13064" max="13285" width="8.44140625" style="1"/>
    <col min="13286" max="13286" width="25.44140625" style="1" customWidth="1"/>
    <col min="13287" max="13316" width="15.6640625" style="1" customWidth="1"/>
    <col min="13317" max="13317" width="10.77734375" style="1" customWidth="1"/>
    <col min="13318" max="13318" width="8.44140625" style="1"/>
    <col min="13319" max="13319" width="14" style="1" customWidth="1"/>
    <col min="13320" max="13541" width="8.44140625" style="1"/>
    <col min="13542" max="13542" width="25.44140625" style="1" customWidth="1"/>
    <col min="13543" max="13572" width="15.6640625" style="1" customWidth="1"/>
    <col min="13573" max="13573" width="10.77734375" style="1" customWidth="1"/>
    <col min="13574" max="13574" width="8.44140625" style="1"/>
    <col min="13575" max="13575" width="14" style="1" customWidth="1"/>
    <col min="13576" max="13797" width="8.44140625" style="1"/>
    <col min="13798" max="13798" width="25.44140625" style="1" customWidth="1"/>
    <col min="13799" max="13828" width="15.6640625" style="1" customWidth="1"/>
    <col min="13829" max="13829" width="10.77734375" style="1" customWidth="1"/>
    <col min="13830" max="13830" width="8.44140625" style="1"/>
    <col min="13831" max="13831" width="14" style="1" customWidth="1"/>
    <col min="13832" max="14053" width="8.44140625" style="1"/>
    <col min="14054" max="14054" width="25.44140625" style="1" customWidth="1"/>
    <col min="14055" max="14084" width="15.6640625" style="1" customWidth="1"/>
    <col min="14085" max="14085" width="10.77734375" style="1" customWidth="1"/>
    <col min="14086" max="14086" width="8.44140625" style="1"/>
    <col min="14087" max="14087" width="14" style="1" customWidth="1"/>
    <col min="14088" max="14309" width="8.44140625" style="1"/>
    <col min="14310" max="14310" width="25.44140625" style="1" customWidth="1"/>
    <col min="14311" max="14340" width="15.6640625" style="1" customWidth="1"/>
    <col min="14341" max="14341" width="10.77734375" style="1" customWidth="1"/>
    <col min="14342" max="14342" width="8.44140625" style="1"/>
    <col min="14343" max="14343" width="14" style="1" customWidth="1"/>
    <col min="14344" max="14565" width="8.44140625" style="1"/>
    <col min="14566" max="14566" width="25.44140625" style="1" customWidth="1"/>
    <col min="14567" max="14596" width="15.6640625" style="1" customWidth="1"/>
    <col min="14597" max="14597" width="10.77734375" style="1" customWidth="1"/>
    <col min="14598" max="14598" width="8.44140625" style="1"/>
    <col min="14599" max="14599" width="14" style="1" customWidth="1"/>
    <col min="14600" max="14821" width="8.44140625" style="1"/>
    <col min="14822" max="14822" width="25.44140625" style="1" customWidth="1"/>
    <col min="14823" max="14852" width="15.6640625" style="1" customWidth="1"/>
    <col min="14853" max="14853" width="10.77734375" style="1" customWidth="1"/>
    <col min="14854" max="14854" width="8.44140625" style="1"/>
    <col min="14855" max="14855" width="14" style="1" customWidth="1"/>
    <col min="14856" max="15077" width="8.44140625" style="1"/>
    <col min="15078" max="15078" width="25.44140625" style="1" customWidth="1"/>
    <col min="15079" max="15108" width="15.6640625" style="1" customWidth="1"/>
    <col min="15109" max="15109" width="10.77734375" style="1" customWidth="1"/>
    <col min="15110" max="15110" width="8.44140625" style="1"/>
    <col min="15111" max="15111" width="14" style="1" customWidth="1"/>
    <col min="15112" max="15333" width="8.44140625" style="1"/>
    <col min="15334" max="15334" width="25.44140625" style="1" customWidth="1"/>
    <col min="15335" max="15364" width="15.6640625" style="1" customWidth="1"/>
    <col min="15365" max="15365" width="10.77734375" style="1" customWidth="1"/>
    <col min="15366" max="15366" width="8.44140625" style="1"/>
    <col min="15367" max="15367" width="14" style="1" customWidth="1"/>
    <col min="15368" max="15589" width="8.44140625" style="1"/>
    <col min="15590" max="15590" width="25.44140625" style="1" customWidth="1"/>
    <col min="15591" max="15620" width="15.6640625" style="1" customWidth="1"/>
    <col min="15621" max="15621" width="10.77734375" style="1" customWidth="1"/>
    <col min="15622" max="15622" width="8.44140625" style="1"/>
    <col min="15623" max="15623" width="14" style="1" customWidth="1"/>
    <col min="15624" max="15845" width="8.44140625" style="1"/>
    <col min="15846" max="15846" width="25.44140625" style="1" customWidth="1"/>
    <col min="15847" max="15876" width="15.6640625" style="1" customWidth="1"/>
    <col min="15877" max="15877" width="10.77734375" style="1" customWidth="1"/>
    <col min="15878" max="15878" width="8.44140625" style="1"/>
    <col min="15879" max="15879" width="14" style="1" customWidth="1"/>
    <col min="15880" max="16101" width="8.44140625" style="1"/>
    <col min="16102" max="16102" width="25.44140625" style="1" customWidth="1"/>
    <col min="16103" max="16132" width="15.6640625" style="1" customWidth="1"/>
    <col min="16133" max="16133" width="10.77734375" style="1" customWidth="1"/>
    <col min="16134" max="16134" width="8.44140625" style="1"/>
    <col min="16135" max="16135" width="14" style="1" customWidth="1"/>
    <col min="16136" max="16384" width="8.44140625" style="1"/>
  </cols>
  <sheetData>
    <row r="1" spans="1:7" ht="48.75" customHeight="1" x14ac:dyDescent="0.25">
      <c r="A1" s="22" t="s">
        <v>16</v>
      </c>
      <c r="B1" s="22"/>
      <c r="C1" s="22"/>
      <c r="D1" s="22"/>
      <c r="E1" s="22"/>
      <c r="F1" s="22"/>
      <c r="G1" s="22"/>
    </row>
    <row r="2" spans="1:7" ht="66.75" customHeight="1" x14ac:dyDescent="0.25">
      <c r="A2" s="8" t="s">
        <v>1</v>
      </c>
      <c r="B2" s="8" t="s">
        <v>6</v>
      </c>
      <c r="C2" s="8" t="s">
        <v>7</v>
      </c>
      <c r="D2" s="8" t="s">
        <v>30</v>
      </c>
      <c r="E2" s="8" t="s">
        <v>0</v>
      </c>
      <c r="F2" s="8" t="s">
        <v>31</v>
      </c>
    </row>
    <row r="3" spans="1:7" ht="25.05" customHeight="1" x14ac:dyDescent="0.25">
      <c r="A3" s="5">
        <f>Tabulka4564750513456789[[#This Row],[Interní číslo]]</f>
        <v>5601</v>
      </c>
      <c r="B3" s="6">
        <f>Tabulka4564750513456789[[#This Row],[Na účtu zbývá
k 30. 11. 2021]]</f>
        <v>446.17999999999984</v>
      </c>
      <c r="C3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181.67999999999984</v>
      </c>
      <c r="D3" s="7">
        <v>0</v>
      </c>
      <c r="E3" s="7">
        <v>0</v>
      </c>
      <c r="F3" s="7">
        <v>264.5</v>
      </c>
    </row>
    <row r="4" spans="1:7" ht="25.05" customHeight="1" x14ac:dyDescent="0.25">
      <c r="A4" s="5">
        <f>Tabulka4564750513456789[[#This Row],[Interní číslo]]</f>
        <v>4321</v>
      </c>
      <c r="B4" s="6">
        <f>Tabulka4564750513456789[[#This Row],[Na účtu zbývá
k 30. 11. 2021]]</f>
        <v>446.17999999999984</v>
      </c>
      <c r="C4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346.17999999999984</v>
      </c>
      <c r="D4" s="7">
        <v>0</v>
      </c>
      <c r="E4" s="7">
        <v>100</v>
      </c>
      <c r="F4" s="7">
        <v>0</v>
      </c>
    </row>
    <row r="5" spans="1:7" ht="25.05" customHeight="1" x14ac:dyDescent="0.25">
      <c r="A5" s="5">
        <f>Tabulka4564750513456789[[#This Row],[Interní číslo]]</f>
        <v>1512</v>
      </c>
      <c r="B5" s="6">
        <f>Tabulka4564750513456789[[#This Row],[Na účtu zbývá
k 30. 11. 2021]]</f>
        <v>-100</v>
      </c>
      <c r="C5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-100</v>
      </c>
      <c r="D5" s="7">
        <v>0</v>
      </c>
      <c r="E5" s="7">
        <v>0</v>
      </c>
      <c r="F5" s="7">
        <v>0</v>
      </c>
    </row>
    <row r="6" spans="1:7" ht="25.05" customHeight="1" x14ac:dyDescent="0.25">
      <c r="A6" s="5">
        <f>Tabulka4564750513456789[[#This Row],[Interní číslo]]</f>
        <v>6802</v>
      </c>
      <c r="B6" s="6">
        <f>Tabulka4564750513456789[[#This Row],[Na účtu zbývá
k 30. 11. 2021]]</f>
        <v>-1223.82</v>
      </c>
      <c r="C6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-1888.32</v>
      </c>
      <c r="D6" s="7">
        <v>300</v>
      </c>
      <c r="E6" s="7">
        <v>100</v>
      </c>
      <c r="F6" s="7">
        <v>264.5</v>
      </c>
    </row>
    <row r="7" spans="1:7" ht="25.05" customHeight="1" x14ac:dyDescent="0.25">
      <c r="A7" s="5">
        <f>Tabulka4564750513456789[[#This Row],[Interní číslo]]</f>
        <v>5831</v>
      </c>
      <c r="B7" s="6">
        <f>Tabulka4564750513456789[[#This Row],[Na účtu zbývá
k 30. 11. 2021]]</f>
        <v>768.03</v>
      </c>
      <c r="C7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268.02999999999997</v>
      </c>
      <c r="D7" s="7">
        <v>500</v>
      </c>
      <c r="E7" s="7">
        <v>0</v>
      </c>
      <c r="F7" s="7">
        <v>0</v>
      </c>
    </row>
    <row r="8" spans="1:7" ht="25.05" customHeight="1" x14ac:dyDescent="0.25">
      <c r="A8" s="5">
        <f>Tabulka4564750513456789[[#This Row],[Interní číslo]]</f>
        <v>5438</v>
      </c>
      <c r="B8" s="6">
        <f>Tabulka4564750513456789[[#This Row],[Na účtu zbývá
k 30. 11. 2021]]</f>
        <v>604.87999999999988</v>
      </c>
      <c r="C8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604.87999999999988</v>
      </c>
      <c r="D8" s="7">
        <v>0</v>
      </c>
      <c r="E8" s="7">
        <v>0</v>
      </c>
      <c r="F8" s="7">
        <v>0</v>
      </c>
    </row>
    <row r="9" spans="1:7" ht="25.05" customHeight="1" x14ac:dyDescent="0.25">
      <c r="A9" s="5">
        <f>Tabulka4564750513456789[[#This Row],[Interní číslo]]</f>
        <v>5731</v>
      </c>
      <c r="B9" s="6">
        <f>Tabulka4564750513456789[[#This Row],[Na účtu zbývá
k 30. 11. 2021]]</f>
        <v>561.95000000000005</v>
      </c>
      <c r="C9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-202.54999999999995</v>
      </c>
      <c r="D9" s="7">
        <v>300</v>
      </c>
      <c r="E9" s="7">
        <v>200</v>
      </c>
      <c r="F9" s="7">
        <v>264.5</v>
      </c>
    </row>
    <row r="10" spans="1:7" ht="25.05" customHeight="1" x14ac:dyDescent="0.25">
      <c r="A10" s="5">
        <f>Tabulka4564750513456789[[#This Row],[Interní číslo]]</f>
        <v>4856</v>
      </c>
      <c r="B10" s="6">
        <f>Tabulka4564750513456789[[#This Row],[Na účtu zbývá
k 30. 11. 2021]]</f>
        <v>1153.8</v>
      </c>
      <c r="C10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1053.8</v>
      </c>
      <c r="D10" s="7">
        <v>0</v>
      </c>
      <c r="E10" s="7">
        <v>100</v>
      </c>
      <c r="F10" s="7">
        <v>0</v>
      </c>
    </row>
    <row r="11" spans="1:7" ht="25.05" customHeight="1" x14ac:dyDescent="0.25">
      <c r="A11" s="5">
        <f>Tabulka4564750513456789[[#This Row],[Interní číslo]]</f>
        <v>5607</v>
      </c>
      <c r="B11" s="6">
        <f>Tabulka4564750513456789[[#This Row],[Na účtu zbývá
k 30. 11. 2021]]</f>
        <v>363.67999999999989</v>
      </c>
      <c r="C11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99.179999999999893</v>
      </c>
      <c r="D11" s="7">
        <v>0</v>
      </c>
      <c r="E11" s="7">
        <v>0</v>
      </c>
      <c r="F11" s="7">
        <v>264.5</v>
      </c>
    </row>
    <row r="12" spans="1:7" ht="25.05" customHeight="1" x14ac:dyDescent="0.25">
      <c r="A12" s="5">
        <f>Tabulka4564750513456789[[#This Row],[Interní číslo]]</f>
        <v>5608</v>
      </c>
      <c r="B12" s="6">
        <f>Tabulka4564750513456789[[#This Row],[Na účtu zbývá
k 30. 11. 2021]]</f>
        <v>446.17999999999984</v>
      </c>
      <c r="C12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-118.32000000000016</v>
      </c>
      <c r="D12" s="7">
        <v>300</v>
      </c>
      <c r="E12" s="7">
        <v>0</v>
      </c>
      <c r="F12" s="7">
        <v>264.5</v>
      </c>
    </row>
    <row r="13" spans="1:7" ht="25.05" customHeight="1" x14ac:dyDescent="0.25">
      <c r="A13" s="5">
        <f>Tabulka4564750513456789[[#This Row],[Interní číslo]]</f>
        <v>5262</v>
      </c>
      <c r="B13" s="6">
        <f>Tabulka4564750513456789[[#This Row],[Na účtu zbývá
k 30. 11. 2021]]</f>
        <v>604.87999999999988</v>
      </c>
      <c r="C13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-59.620000000000118</v>
      </c>
      <c r="D13" s="7">
        <v>300</v>
      </c>
      <c r="E13" s="7">
        <v>100</v>
      </c>
      <c r="F13" s="7">
        <v>264.5</v>
      </c>
    </row>
    <row r="14" spans="1:7" ht="25.05" customHeight="1" x14ac:dyDescent="0.25">
      <c r="A14" s="5">
        <f>Tabulka4564750513456789[[#This Row],[Interní číslo]]</f>
        <v>5610</v>
      </c>
      <c r="B14" s="6">
        <f>Tabulka4564750513456789[[#This Row],[Na účtu zbývá
k 30. 11. 2021]]</f>
        <v>856.73</v>
      </c>
      <c r="C14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292.23</v>
      </c>
      <c r="D14" s="7">
        <v>300</v>
      </c>
      <c r="E14" s="7">
        <v>0</v>
      </c>
      <c r="F14" s="7">
        <v>264.5</v>
      </c>
    </row>
    <row r="15" spans="1:7" ht="25.05" customHeight="1" x14ac:dyDescent="0.25">
      <c r="A15" s="5">
        <f>Tabulka4564750513456789[[#This Row],[Interní číslo]]</f>
        <v>5612</v>
      </c>
      <c r="B15" s="6">
        <f>Tabulka4564750513456789[[#This Row],[Na účtu zbývá
k 30. 11. 2021]]</f>
        <v>643.3599999999999</v>
      </c>
      <c r="C15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278.8599999999999</v>
      </c>
      <c r="D15" s="7">
        <v>0</v>
      </c>
      <c r="E15" s="7">
        <v>100</v>
      </c>
      <c r="F15" s="7">
        <v>264.5</v>
      </c>
    </row>
    <row r="16" spans="1:7" ht="25.05" customHeight="1" x14ac:dyDescent="0.25">
      <c r="A16" s="5">
        <f>Tabulka4564750513456789[[#This Row],[Interní číslo]]</f>
        <v>5613</v>
      </c>
      <c r="B16" s="6">
        <f>Tabulka4564750513456789[[#This Row],[Na účtu zbývá
k 30. 11. 2021]]</f>
        <v>643.3599999999999</v>
      </c>
      <c r="C16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378.8599999999999</v>
      </c>
      <c r="D16" s="7">
        <v>0</v>
      </c>
      <c r="E16" s="7">
        <v>0</v>
      </c>
      <c r="F16" s="7">
        <v>264.5</v>
      </c>
    </row>
    <row r="17" spans="1:6" ht="25.05" customHeight="1" x14ac:dyDescent="0.25">
      <c r="A17" s="5">
        <f>Tabulka4564750513456789[[#This Row],[Interní číslo]]</f>
        <v>5281</v>
      </c>
      <c r="B17" s="6">
        <f>Tabulka4564750513456789[[#This Row],[Na účtu zbývá
k 30. 11. 2021]]</f>
        <v>500</v>
      </c>
      <c r="C17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500</v>
      </c>
      <c r="D17" s="7">
        <v>0</v>
      </c>
      <c r="E17" s="7">
        <v>0</v>
      </c>
      <c r="F17" s="7">
        <v>0</v>
      </c>
    </row>
    <row r="18" spans="1:6" ht="25.05" customHeight="1" x14ac:dyDescent="0.25">
      <c r="A18" s="5">
        <f>Tabulka4564750513456789[[#This Row],[Interní číslo]]</f>
        <v>2021</v>
      </c>
      <c r="B18" s="6">
        <f>Tabulka4564750513456789[[#This Row],[Na účtu zbývá
k 30. 11. 2021]]</f>
        <v>522.37999999999988</v>
      </c>
      <c r="C18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-42.120000000000118</v>
      </c>
      <c r="D18" s="7">
        <v>300</v>
      </c>
      <c r="E18" s="7">
        <v>0</v>
      </c>
      <c r="F18" s="7">
        <v>264.5</v>
      </c>
    </row>
    <row r="19" spans="1:6" ht="25.05" customHeight="1" x14ac:dyDescent="0.25">
      <c r="A19" s="5">
        <f>Tabulka4564750513456789[[#This Row],[Interní číslo]]</f>
        <v>5617</v>
      </c>
      <c r="B19" s="6">
        <f>Tabulka4564750513456789[[#This Row],[Na účtu zbývá
k 30. 11. 2021]]</f>
        <v>554.47</v>
      </c>
      <c r="C19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-210.02999999999997</v>
      </c>
      <c r="D19" s="7">
        <v>500</v>
      </c>
      <c r="E19" s="7">
        <v>0</v>
      </c>
      <c r="F19" s="7">
        <v>264.5</v>
      </c>
    </row>
    <row r="20" spans="1:6" ht="25.05" customHeight="1" x14ac:dyDescent="0.25">
      <c r="A20" s="5">
        <f>Tabulka4564750513456789[[#This Row],[Interní číslo]]</f>
        <v>5618</v>
      </c>
      <c r="B20" s="6">
        <f>Tabulka4564750513456789[[#This Row],[Na účtu zbývá
k 30. 11. 2021]]</f>
        <v>835.93999999999994</v>
      </c>
      <c r="C20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171.43999999999994</v>
      </c>
      <c r="D20" s="7">
        <v>300</v>
      </c>
      <c r="E20" s="7">
        <v>100</v>
      </c>
      <c r="F20" s="7">
        <v>264.5</v>
      </c>
    </row>
    <row r="21" spans="1:6" ht="25.05" customHeight="1" x14ac:dyDescent="0.25">
      <c r="A21" s="5">
        <f>Tabulka4564750513456789[[#This Row],[Interní číslo]]</f>
        <v>5619</v>
      </c>
      <c r="B21" s="6">
        <f>Tabulka4564750513456789[[#This Row],[Na účtu zbývá
k 30. 11. 2021]]</f>
        <v>1114.23</v>
      </c>
      <c r="C21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1114.23</v>
      </c>
      <c r="D21" s="7">
        <v>0</v>
      </c>
      <c r="E21" s="7">
        <v>0</v>
      </c>
      <c r="F21" s="7">
        <v>0</v>
      </c>
    </row>
    <row r="22" spans="1:6" ht="25.05" customHeight="1" x14ac:dyDescent="0.25">
      <c r="A22" s="5">
        <f>Tabulka4564750513456789[[#This Row],[Interní číslo]]</f>
        <v>5620</v>
      </c>
      <c r="B22" s="6">
        <f>Tabulka4564750513456789[[#This Row],[Na účtu zbývá
k 30. 11. 2021]]</f>
        <v>276.17999999999989</v>
      </c>
      <c r="C22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-288.32000000000011</v>
      </c>
      <c r="D22" s="7">
        <v>300</v>
      </c>
      <c r="E22" s="7">
        <v>0</v>
      </c>
      <c r="F22" s="7">
        <v>264.5</v>
      </c>
    </row>
    <row r="23" spans="1:6" ht="25.05" customHeight="1" x14ac:dyDescent="0.25">
      <c r="A23" s="5">
        <f>Tabulka4564750513456789[[#This Row],[Interní číslo]]</f>
        <v>5621</v>
      </c>
      <c r="B23" s="6">
        <f>Tabulka4564750513456789[[#This Row],[Na účtu zbývá
k 30. 11. 2021]]</f>
        <v>276.17999999999989</v>
      </c>
      <c r="C23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-288.32000000000011</v>
      </c>
      <c r="D23" s="7">
        <v>300</v>
      </c>
      <c r="E23" s="7">
        <v>0</v>
      </c>
      <c r="F23" s="7">
        <v>264.5</v>
      </c>
    </row>
    <row r="24" spans="1:6" ht="25.05" customHeight="1" x14ac:dyDescent="0.25">
      <c r="A24" s="5">
        <f>Tabulka4564750513456789[[#This Row],[Interní číslo]]</f>
        <v>5623</v>
      </c>
      <c r="B24" s="6">
        <f>Tabulka4564750513456789[[#This Row],[Na účtu zbývá
k 30. 11. 2021]]</f>
        <v>583.17000000000007</v>
      </c>
      <c r="C24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83.170000000000073</v>
      </c>
      <c r="D24" s="7">
        <v>300</v>
      </c>
      <c r="E24" s="7">
        <v>200</v>
      </c>
      <c r="F24" s="7">
        <v>0</v>
      </c>
    </row>
    <row r="25" spans="1:6" ht="25.05" customHeight="1" x14ac:dyDescent="0.25">
      <c r="A25" s="5">
        <f>Tabulka4564750513456789[[#This Row],[Interní číslo]]</f>
        <v>4421</v>
      </c>
      <c r="B25" s="6">
        <f>Tabulka4564750513456789[[#This Row],[Na účtu zbývá
k 30. 11. 2021]]</f>
        <v>692.37999999999988</v>
      </c>
      <c r="C25" s="6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127.87999999999988</v>
      </c>
      <c r="D25" s="7">
        <v>300</v>
      </c>
      <c r="E25" s="7">
        <v>0</v>
      </c>
      <c r="F25" s="7">
        <v>264.5</v>
      </c>
    </row>
    <row r="26" spans="1:6" ht="25.05" customHeight="1" x14ac:dyDescent="0.25">
      <c r="A26" s="18">
        <f>Tabulka4564750513456789[[#This Row],[Interní číslo]]</f>
        <v>5242</v>
      </c>
      <c r="B26" s="20">
        <f>Tabulka4564750513456789[[#This Row],[Na účtu zbývá
k 30. 11. 2021]]</f>
        <v>446.17999999999984</v>
      </c>
      <c r="C26" s="21">
        <f>Tabulka456475051345678[[#This Row],[Na účtu zbývá
k 30. 11. 2021]]-Tabulka456475051345678[[#This Row],[Vánoční focení 1.12.21]]-Tabulka456475051345678[[#This Row],[Fond Sidus]]-Tabulka456475051345678[[#This Row],[Divadlo Spejbla a Hurvínka 17.12.21]]</f>
        <v>446.17999999999984</v>
      </c>
      <c r="D26" s="17"/>
      <c r="E26" s="17"/>
      <c r="F26" s="17"/>
    </row>
  </sheetData>
  <mergeCells count="1">
    <mergeCell ref="A1:G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Normal="100" workbookViewId="0">
      <selection activeCell="A3" sqref="A3:A26"/>
    </sheetView>
  </sheetViews>
  <sheetFormatPr defaultColWidth="8.44140625" defaultRowHeight="13.2" x14ac:dyDescent="0.25"/>
  <cols>
    <col min="1" max="1" width="21.6640625" style="1" customWidth="1"/>
    <col min="2" max="2" width="21.6640625" style="4" customWidth="1"/>
    <col min="3" max="4" width="21.6640625" style="1" customWidth="1"/>
    <col min="5" max="5" width="15.6640625" style="1" customWidth="1"/>
    <col min="6" max="227" width="8.44140625" style="1"/>
    <col min="228" max="228" width="25.44140625" style="1" customWidth="1"/>
    <col min="229" max="258" width="15.6640625" style="1" customWidth="1"/>
    <col min="259" max="259" width="10.77734375" style="1" customWidth="1"/>
    <col min="260" max="260" width="8.44140625" style="1"/>
    <col min="261" max="261" width="14" style="1" customWidth="1"/>
    <col min="262" max="483" width="8.44140625" style="1"/>
    <col min="484" max="484" width="25.44140625" style="1" customWidth="1"/>
    <col min="485" max="514" width="15.6640625" style="1" customWidth="1"/>
    <col min="515" max="515" width="10.77734375" style="1" customWidth="1"/>
    <col min="516" max="516" width="8.44140625" style="1"/>
    <col min="517" max="517" width="14" style="1" customWidth="1"/>
    <col min="518" max="739" width="8.44140625" style="1"/>
    <col min="740" max="740" width="25.44140625" style="1" customWidth="1"/>
    <col min="741" max="770" width="15.6640625" style="1" customWidth="1"/>
    <col min="771" max="771" width="10.77734375" style="1" customWidth="1"/>
    <col min="772" max="772" width="8.44140625" style="1"/>
    <col min="773" max="773" width="14" style="1" customWidth="1"/>
    <col min="774" max="995" width="8.44140625" style="1"/>
    <col min="996" max="996" width="25.44140625" style="1" customWidth="1"/>
    <col min="997" max="1026" width="15.6640625" style="1" customWidth="1"/>
    <col min="1027" max="1027" width="10.77734375" style="1" customWidth="1"/>
    <col min="1028" max="1028" width="8.44140625" style="1"/>
    <col min="1029" max="1029" width="14" style="1" customWidth="1"/>
    <col min="1030" max="1251" width="8.44140625" style="1"/>
    <col min="1252" max="1252" width="25.44140625" style="1" customWidth="1"/>
    <col min="1253" max="1282" width="15.6640625" style="1" customWidth="1"/>
    <col min="1283" max="1283" width="10.77734375" style="1" customWidth="1"/>
    <col min="1284" max="1284" width="8.44140625" style="1"/>
    <col min="1285" max="1285" width="14" style="1" customWidth="1"/>
    <col min="1286" max="1507" width="8.44140625" style="1"/>
    <col min="1508" max="1508" width="25.44140625" style="1" customWidth="1"/>
    <col min="1509" max="1538" width="15.6640625" style="1" customWidth="1"/>
    <col min="1539" max="1539" width="10.77734375" style="1" customWidth="1"/>
    <col min="1540" max="1540" width="8.44140625" style="1"/>
    <col min="1541" max="1541" width="14" style="1" customWidth="1"/>
    <col min="1542" max="1763" width="8.44140625" style="1"/>
    <col min="1764" max="1764" width="25.44140625" style="1" customWidth="1"/>
    <col min="1765" max="1794" width="15.6640625" style="1" customWidth="1"/>
    <col min="1795" max="1795" width="10.77734375" style="1" customWidth="1"/>
    <col min="1796" max="1796" width="8.44140625" style="1"/>
    <col min="1797" max="1797" width="14" style="1" customWidth="1"/>
    <col min="1798" max="2019" width="8.44140625" style="1"/>
    <col min="2020" max="2020" width="25.44140625" style="1" customWidth="1"/>
    <col min="2021" max="2050" width="15.6640625" style="1" customWidth="1"/>
    <col min="2051" max="2051" width="10.77734375" style="1" customWidth="1"/>
    <col min="2052" max="2052" width="8.44140625" style="1"/>
    <col min="2053" max="2053" width="14" style="1" customWidth="1"/>
    <col min="2054" max="2275" width="8.44140625" style="1"/>
    <col min="2276" max="2276" width="25.44140625" style="1" customWidth="1"/>
    <col min="2277" max="2306" width="15.6640625" style="1" customWidth="1"/>
    <col min="2307" max="2307" width="10.77734375" style="1" customWidth="1"/>
    <col min="2308" max="2308" width="8.44140625" style="1"/>
    <col min="2309" max="2309" width="14" style="1" customWidth="1"/>
    <col min="2310" max="2531" width="8.44140625" style="1"/>
    <col min="2532" max="2532" width="25.44140625" style="1" customWidth="1"/>
    <col min="2533" max="2562" width="15.6640625" style="1" customWidth="1"/>
    <col min="2563" max="2563" width="10.77734375" style="1" customWidth="1"/>
    <col min="2564" max="2564" width="8.44140625" style="1"/>
    <col min="2565" max="2565" width="14" style="1" customWidth="1"/>
    <col min="2566" max="2787" width="8.44140625" style="1"/>
    <col min="2788" max="2788" width="25.44140625" style="1" customWidth="1"/>
    <col min="2789" max="2818" width="15.6640625" style="1" customWidth="1"/>
    <col min="2819" max="2819" width="10.77734375" style="1" customWidth="1"/>
    <col min="2820" max="2820" width="8.44140625" style="1"/>
    <col min="2821" max="2821" width="14" style="1" customWidth="1"/>
    <col min="2822" max="3043" width="8.44140625" style="1"/>
    <col min="3044" max="3044" width="25.44140625" style="1" customWidth="1"/>
    <col min="3045" max="3074" width="15.6640625" style="1" customWidth="1"/>
    <col min="3075" max="3075" width="10.77734375" style="1" customWidth="1"/>
    <col min="3076" max="3076" width="8.44140625" style="1"/>
    <col min="3077" max="3077" width="14" style="1" customWidth="1"/>
    <col min="3078" max="3299" width="8.44140625" style="1"/>
    <col min="3300" max="3300" width="25.44140625" style="1" customWidth="1"/>
    <col min="3301" max="3330" width="15.6640625" style="1" customWidth="1"/>
    <col min="3331" max="3331" width="10.77734375" style="1" customWidth="1"/>
    <col min="3332" max="3332" width="8.44140625" style="1"/>
    <col min="3333" max="3333" width="14" style="1" customWidth="1"/>
    <col min="3334" max="3555" width="8.44140625" style="1"/>
    <col min="3556" max="3556" width="25.44140625" style="1" customWidth="1"/>
    <col min="3557" max="3586" width="15.6640625" style="1" customWidth="1"/>
    <col min="3587" max="3587" width="10.77734375" style="1" customWidth="1"/>
    <col min="3588" max="3588" width="8.44140625" style="1"/>
    <col min="3589" max="3589" width="14" style="1" customWidth="1"/>
    <col min="3590" max="3811" width="8.44140625" style="1"/>
    <col min="3812" max="3812" width="25.44140625" style="1" customWidth="1"/>
    <col min="3813" max="3842" width="15.6640625" style="1" customWidth="1"/>
    <col min="3843" max="3843" width="10.77734375" style="1" customWidth="1"/>
    <col min="3844" max="3844" width="8.44140625" style="1"/>
    <col min="3845" max="3845" width="14" style="1" customWidth="1"/>
    <col min="3846" max="4067" width="8.44140625" style="1"/>
    <col min="4068" max="4068" width="25.44140625" style="1" customWidth="1"/>
    <col min="4069" max="4098" width="15.6640625" style="1" customWidth="1"/>
    <col min="4099" max="4099" width="10.77734375" style="1" customWidth="1"/>
    <col min="4100" max="4100" width="8.44140625" style="1"/>
    <col min="4101" max="4101" width="14" style="1" customWidth="1"/>
    <col min="4102" max="4323" width="8.44140625" style="1"/>
    <col min="4324" max="4324" width="25.44140625" style="1" customWidth="1"/>
    <col min="4325" max="4354" width="15.6640625" style="1" customWidth="1"/>
    <col min="4355" max="4355" width="10.77734375" style="1" customWidth="1"/>
    <col min="4356" max="4356" width="8.44140625" style="1"/>
    <col min="4357" max="4357" width="14" style="1" customWidth="1"/>
    <col min="4358" max="4579" width="8.44140625" style="1"/>
    <col min="4580" max="4580" width="25.44140625" style="1" customWidth="1"/>
    <col min="4581" max="4610" width="15.6640625" style="1" customWidth="1"/>
    <col min="4611" max="4611" width="10.77734375" style="1" customWidth="1"/>
    <col min="4612" max="4612" width="8.44140625" style="1"/>
    <col min="4613" max="4613" width="14" style="1" customWidth="1"/>
    <col min="4614" max="4835" width="8.44140625" style="1"/>
    <col min="4836" max="4836" width="25.44140625" style="1" customWidth="1"/>
    <col min="4837" max="4866" width="15.6640625" style="1" customWidth="1"/>
    <col min="4867" max="4867" width="10.77734375" style="1" customWidth="1"/>
    <col min="4868" max="4868" width="8.44140625" style="1"/>
    <col min="4869" max="4869" width="14" style="1" customWidth="1"/>
    <col min="4870" max="5091" width="8.44140625" style="1"/>
    <col min="5092" max="5092" width="25.44140625" style="1" customWidth="1"/>
    <col min="5093" max="5122" width="15.6640625" style="1" customWidth="1"/>
    <col min="5123" max="5123" width="10.77734375" style="1" customWidth="1"/>
    <col min="5124" max="5124" width="8.44140625" style="1"/>
    <col min="5125" max="5125" width="14" style="1" customWidth="1"/>
    <col min="5126" max="5347" width="8.44140625" style="1"/>
    <col min="5348" max="5348" width="25.44140625" style="1" customWidth="1"/>
    <col min="5349" max="5378" width="15.6640625" style="1" customWidth="1"/>
    <col min="5379" max="5379" width="10.77734375" style="1" customWidth="1"/>
    <col min="5380" max="5380" width="8.44140625" style="1"/>
    <col min="5381" max="5381" width="14" style="1" customWidth="1"/>
    <col min="5382" max="5603" width="8.44140625" style="1"/>
    <col min="5604" max="5604" width="25.44140625" style="1" customWidth="1"/>
    <col min="5605" max="5634" width="15.6640625" style="1" customWidth="1"/>
    <col min="5635" max="5635" width="10.77734375" style="1" customWidth="1"/>
    <col min="5636" max="5636" width="8.44140625" style="1"/>
    <col min="5637" max="5637" width="14" style="1" customWidth="1"/>
    <col min="5638" max="5859" width="8.44140625" style="1"/>
    <col min="5860" max="5860" width="25.44140625" style="1" customWidth="1"/>
    <col min="5861" max="5890" width="15.6640625" style="1" customWidth="1"/>
    <col min="5891" max="5891" width="10.77734375" style="1" customWidth="1"/>
    <col min="5892" max="5892" width="8.44140625" style="1"/>
    <col min="5893" max="5893" width="14" style="1" customWidth="1"/>
    <col min="5894" max="6115" width="8.44140625" style="1"/>
    <col min="6116" max="6116" width="25.44140625" style="1" customWidth="1"/>
    <col min="6117" max="6146" width="15.6640625" style="1" customWidth="1"/>
    <col min="6147" max="6147" width="10.77734375" style="1" customWidth="1"/>
    <col min="6148" max="6148" width="8.44140625" style="1"/>
    <col min="6149" max="6149" width="14" style="1" customWidth="1"/>
    <col min="6150" max="6371" width="8.44140625" style="1"/>
    <col min="6372" max="6372" width="25.44140625" style="1" customWidth="1"/>
    <col min="6373" max="6402" width="15.6640625" style="1" customWidth="1"/>
    <col min="6403" max="6403" width="10.77734375" style="1" customWidth="1"/>
    <col min="6404" max="6404" width="8.44140625" style="1"/>
    <col min="6405" max="6405" width="14" style="1" customWidth="1"/>
    <col min="6406" max="6627" width="8.44140625" style="1"/>
    <col min="6628" max="6628" width="25.44140625" style="1" customWidth="1"/>
    <col min="6629" max="6658" width="15.6640625" style="1" customWidth="1"/>
    <col min="6659" max="6659" width="10.77734375" style="1" customWidth="1"/>
    <col min="6660" max="6660" width="8.44140625" style="1"/>
    <col min="6661" max="6661" width="14" style="1" customWidth="1"/>
    <col min="6662" max="6883" width="8.44140625" style="1"/>
    <col min="6884" max="6884" width="25.44140625" style="1" customWidth="1"/>
    <col min="6885" max="6914" width="15.6640625" style="1" customWidth="1"/>
    <col min="6915" max="6915" width="10.77734375" style="1" customWidth="1"/>
    <col min="6916" max="6916" width="8.44140625" style="1"/>
    <col min="6917" max="6917" width="14" style="1" customWidth="1"/>
    <col min="6918" max="7139" width="8.44140625" style="1"/>
    <col min="7140" max="7140" width="25.44140625" style="1" customWidth="1"/>
    <col min="7141" max="7170" width="15.6640625" style="1" customWidth="1"/>
    <col min="7171" max="7171" width="10.77734375" style="1" customWidth="1"/>
    <col min="7172" max="7172" width="8.44140625" style="1"/>
    <col min="7173" max="7173" width="14" style="1" customWidth="1"/>
    <col min="7174" max="7395" width="8.44140625" style="1"/>
    <col min="7396" max="7396" width="25.44140625" style="1" customWidth="1"/>
    <col min="7397" max="7426" width="15.6640625" style="1" customWidth="1"/>
    <col min="7427" max="7427" width="10.77734375" style="1" customWidth="1"/>
    <col min="7428" max="7428" width="8.44140625" style="1"/>
    <col min="7429" max="7429" width="14" style="1" customWidth="1"/>
    <col min="7430" max="7651" width="8.44140625" style="1"/>
    <col min="7652" max="7652" width="25.44140625" style="1" customWidth="1"/>
    <col min="7653" max="7682" width="15.6640625" style="1" customWidth="1"/>
    <col min="7683" max="7683" width="10.77734375" style="1" customWidth="1"/>
    <col min="7684" max="7684" width="8.44140625" style="1"/>
    <col min="7685" max="7685" width="14" style="1" customWidth="1"/>
    <col min="7686" max="7907" width="8.44140625" style="1"/>
    <col min="7908" max="7908" width="25.44140625" style="1" customWidth="1"/>
    <col min="7909" max="7938" width="15.6640625" style="1" customWidth="1"/>
    <col min="7939" max="7939" width="10.77734375" style="1" customWidth="1"/>
    <col min="7940" max="7940" width="8.44140625" style="1"/>
    <col min="7941" max="7941" width="14" style="1" customWidth="1"/>
    <col min="7942" max="8163" width="8.44140625" style="1"/>
    <col min="8164" max="8164" width="25.44140625" style="1" customWidth="1"/>
    <col min="8165" max="8194" width="15.6640625" style="1" customWidth="1"/>
    <col min="8195" max="8195" width="10.77734375" style="1" customWidth="1"/>
    <col min="8196" max="8196" width="8.44140625" style="1"/>
    <col min="8197" max="8197" width="14" style="1" customWidth="1"/>
    <col min="8198" max="8419" width="8.44140625" style="1"/>
    <col min="8420" max="8420" width="25.44140625" style="1" customWidth="1"/>
    <col min="8421" max="8450" width="15.6640625" style="1" customWidth="1"/>
    <col min="8451" max="8451" width="10.77734375" style="1" customWidth="1"/>
    <col min="8452" max="8452" width="8.44140625" style="1"/>
    <col min="8453" max="8453" width="14" style="1" customWidth="1"/>
    <col min="8454" max="8675" width="8.44140625" style="1"/>
    <col min="8676" max="8676" width="25.44140625" style="1" customWidth="1"/>
    <col min="8677" max="8706" width="15.6640625" style="1" customWidth="1"/>
    <col min="8707" max="8707" width="10.77734375" style="1" customWidth="1"/>
    <col min="8708" max="8708" width="8.44140625" style="1"/>
    <col min="8709" max="8709" width="14" style="1" customWidth="1"/>
    <col min="8710" max="8931" width="8.44140625" style="1"/>
    <col min="8932" max="8932" width="25.44140625" style="1" customWidth="1"/>
    <col min="8933" max="8962" width="15.6640625" style="1" customWidth="1"/>
    <col min="8963" max="8963" width="10.77734375" style="1" customWidth="1"/>
    <col min="8964" max="8964" width="8.44140625" style="1"/>
    <col min="8965" max="8965" width="14" style="1" customWidth="1"/>
    <col min="8966" max="9187" width="8.44140625" style="1"/>
    <col min="9188" max="9188" width="25.44140625" style="1" customWidth="1"/>
    <col min="9189" max="9218" width="15.6640625" style="1" customWidth="1"/>
    <col min="9219" max="9219" width="10.77734375" style="1" customWidth="1"/>
    <col min="9220" max="9220" width="8.44140625" style="1"/>
    <col min="9221" max="9221" width="14" style="1" customWidth="1"/>
    <col min="9222" max="9443" width="8.44140625" style="1"/>
    <col min="9444" max="9444" width="25.44140625" style="1" customWidth="1"/>
    <col min="9445" max="9474" width="15.6640625" style="1" customWidth="1"/>
    <col min="9475" max="9475" width="10.77734375" style="1" customWidth="1"/>
    <col min="9476" max="9476" width="8.44140625" style="1"/>
    <col min="9477" max="9477" width="14" style="1" customWidth="1"/>
    <col min="9478" max="9699" width="8.44140625" style="1"/>
    <col min="9700" max="9700" width="25.44140625" style="1" customWidth="1"/>
    <col min="9701" max="9730" width="15.6640625" style="1" customWidth="1"/>
    <col min="9731" max="9731" width="10.77734375" style="1" customWidth="1"/>
    <col min="9732" max="9732" width="8.44140625" style="1"/>
    <col min="9733" max="9733" width="14" style="1" customWidth="1"/>
    <col min="9734" max="9955" width="8.44140625" style="1"/>
    <col min="9956" max="9956" width="25.44140625" style="1" customWidth="1"/>
    <col min="9957" max="9986" width="15.6640625" style="1" customWidth="1"/>
    <col min="9987" max="9987" width="10.77734375" style="1" customWidth="1"/>
    <col min="9988" max="9988" width="8.44140625" style="1"/>
    <col min="9989" max="9989" width="14" style="1" customWidth="1"/>
    <col min="9990" max="10211" width="8.44140625" style="1"/>
    <col min="10212" max="10212" width="25.44140625" style="1" customWidth="1"/>
    <col min="10213" max="10242" width="15.6640625" style="1" customWidth="1"/>
    <col min="10243" max="10243" width="10.77734375" style="1" customWidth="1"/>
    <col min="10244" max="10244" width="8.44140625" style="1"/>
    <col min="10245" max="10245" width="14" style="1" customWidth="1"/>
    <col min="10246" max="10467" width="8.44140625" style="1"/>
    <col min="10468" max="10468" width="25.44140625" style="1" customWidth="1"/>
    <col min="10469" max="10498" width="15.6640625" style="1" customWidth="1"/>
    <col min="10499" max="10499" width="10.77734375" style="1" customWidth="1"/>
    <col min="10500" max="10500" width="8.44140625" style="1"/>
    <col min="10501" max="10501" width="14" style="1" customWidth="1"/>
    <col min="10502" max="10723" width="8.44140625" style="1"/>
    <col min="10724" max="10724" width="25.44140625" style="1" customWidth="1"/>
    <col min="10725" max="10754" width="15.6640625" style="1" customWidth="1"/>
    <col min="10755" max="10755" width="10.77734375" style="1" customWidth="1"/>
    <col min="10756" max="10756" width="8.44140625" style="1"/>
    <col min="10757" max="10757" width="14" style="1" customWidth="1"/>
    <col min="10758" max="10979" width="8.44140625" style="1"/>
    <col min="10980" max="10980" width="25.44140625" style="1" customWidth="1"/>
    <col min="10981" max="11010" width="15.6640625" style="1" customWidth="1"/>
    <col min="11011" max="11011" width="10.77734375" style="1" customWidth="1"/>
    <col min="11012" max="11012" width="8.44140625" style="1"/>
    <col min="11013" max="11013" width="14" style="1" customWidth="1"/>
    <col min="11014" max="11235" width="8.44140625" style="1"/>
    <col min="11236" max="11236" width="25.44140625" style="1" customWidth="1"/>
    <col min="11237" max="11266" width="15.6640625" style="1" customWidth="1"/>
    <col min="11267" max="11267" width="10.77734375" style="1" customWidth="1"/>
    <col min="11268" max="11268" width="8.44140625" style="1"/>
    <col min="11269" max="11269" width="14" style="1" customWidth="1"/>
    <col min="11270" max="11491" width="8.44140625" style="1"/>
    <col min="11492" max="11492" width="25.44140625" style="1" customWidth="1"/>
    <col min="11493" max="11522" width="15.6640625" style="1" customWidth="1"/>
    <col min="11523" max="11523" width="10.77734375" style="1" customWidth="1"/>
    <col min="11524" max="11524" width="8.44140625" style="1"/>
    <col min="11525" max="11525" width="14" style="1" customWidth="1"/>
    <col min="11526" max="11747" width="8.44140625" style="1"/>
    <col min="11748" max="11748" width="25.44140625" style="1" customWidth="1"/>
    <col min="11749" max="11778" width="15.6640625" style="1" customWidth="1"/>
    <col min="11779" max="11779" width="10.77734375" style="1" customWidth="1"/>
    <col min="11780" max="11780" width="8.44140625" style="1"/>
    <col min="11781" max="11781" width="14" style="1" customWidth="1"/>
    <col min="11782" max="12003" width="8.44140625" style="1"/>
    <col min="12004" max="12004" width="25.44140625" style="1" customWidth="1"/>
    <col min="12005" max="12034" width="15.6640625" style="1" customWidth="1"/>
    <col min="12035" max="12035" width="10.77734375" style="1" customWidth="1"/>
    <col min="12036" max="12036" width="8.44140625" style="1"/>
    <col min="12037" max="12037" width="14" style="1" customWidth="1"/>
    <col min="12038" max="12259" width="8.44140625" style="1"/>
    <col min="12260" max="12260" width="25.44140625" style="1" customWidth="1"/>
    <col min="12261" max="12290" width="15.6640625" style="1" customWidth="1"/>
    <col min="12291" max="12291" width="10.77734375" style="1" customWidth="1"/>
    <col min="12292" max="12292" width="8.44140625" style="1"/>
    <col min="12293" max="12293" width="14" style="1" customWidth="1"/>
    <col min="12294" max="12515" width="8.44140625" style="1"/>
    <col min="12516" max="12516" width="25.44140625" style="1" customWidth="1"/>
    <col min="12517" max="12546" width="15.6640625" style="1" customWidth="1"/>
    <col min="12547" max="12547" width="10.77734375" style="1" customWidth="1"/>
    <col min="12548" max="12548" width="8.44140625" style="1"/>
    <col min="12549" max="12549" width="14" style="1" customWidth="1"/>
    <col min="12550" max="12771" width="8.44140625" style="1"/>
    <col min="12772" max="12772" width="25.44140625" style="1" customWidth="1"/>
    <col min="12773" max="12802" width="15.6640625" style="1" customWidth="1"/>
    <col min="12803" max="12803" width="10.77734375" style="1" customWidth="1"/>
    <col min="12804" max="12804" width="8.44140625" style="1"/>
    <col min="12805" max="12805" width="14" style="1" customWidth="1"/>
    <col min="12806" max="13027" width="8.44140625" style="1"/>
    <col min="13028" max="13028" width="25.44140625" style="1" customWidth="1"/>
    <col min="13029" max="13058" width="15.6640625" style="1" customWidth="1"/>
    <col min="13059" max="13059" width="10.77734375" style="1" customWidth="1"/>
    <col min="13060" max="13060" width="8.44140625" style="1"/>
    <col min="13061" max="13061" width="14" style="1" customWidth="1"/>
    <col min="13062" max="13283" width="8.44140625" style="1"/>
    <col min="13284" max="13284" width="25.44140625" style="1" customWidth="1"/>
    <col min="13285" max="13314" width="15.6640625" style="1" customWidth="1"/>
    <col min="13315" max="13315" width="10.77734375" style="1" customWidth="1"/>
    <col min="13316" max="13316" width="8.44140625" style="1"/>
    <col min="13317" max="13317" width="14" style="1" customWidth="1"/>
    <col min="13318" max="13539" width="8.44140625" style="1"/>
    <col min="13540" max="13540" width="25.44140625" style="1" customWidth="1"/>
    <col min="13541" max="13570" width="15.6640625" style="1" customWidth="1"/>
    <col min="13571" max="13571" width="10.77734375" style="1" customWidth="1"/>
    <col min="13572" max="13572" width="8.44140625" style="1"/>
    <col min="13573" max="13573" width="14" style="1" customWidth="1"/>
    <col min="13574" max="13795" width="8.44140625" style="1"/>
    <col min="13796" max="13796" width="25.44140625" style="1" customWidth="1"/>
    <col min="13797" max="13826" width="15.6640625" style="1" customWidth="1"/>
    <col min="13827" max="13827" width="10.77734375" style="1" customWidth="1"/>
    <col min="13828" max="13828" width="8.44140625" style="1"/>
    <col min="13829" max="13829" width="14" style="1" customWidth="1"/>
    <col min="13830" max="14051" width="8.44140625" style="1"/>
    <col min="14052" max="14052" width="25.44140625" style="1" customWidth="1"/>
    <col min="14053" max="14082" width="15.6640625" style="1" customWidth="1"/>
    <col min="14083" max="14083" width="10.77734375" style="1" customWidth="1"/>
    <col min="14084" max="14084" width="8.44140625" style="1"/>
    <col min="14085" max="14085" width="14" style="1" customWidth="1"/>
    <col min="14086" max="14307" width="8.44140625" style="1"/>
    <col min="14308" max="14308" width="25.44140625" style="1" customWidth="1"/>
    <col min="14309" max="14338" width="15.6640625" style="1" customWidth="1"/>
    <col min="14339" max="14339" width="10.77734375" style="1" customWidth="1"/>
    <col min="14340" max="14340" width="8.44140625" style="1"/>
    <col min="14341" max="14341" width="14" style="1" customWidth="1"/>
    <col min="14342" max="14563" width="8.44140625" style="1"/>
    <col min="14564" max="14564" width="25.44140625" style="1" customWidth="1"/>
    <col min="14565" max="14594" width="15.6640625" style="1" customWidth="1"/>
    <col min="14595" max="14595" width="10.77734375" style="1" customWidth="1"/>
    <col min="14596" max="14596" width="8.44140625" style="1"/>
    <col min="14597" max="14597" width="14" style="1" customWidth="1"/>
    <col min="14598" max="14819" width="8.44140625" style="1"/>
    <col min="14820" max="14820" width="25.44140625" style="1" customWidth="1"/>
    <col min="14821" max="14850" width="15.6640625" style="1" customWidth="1"/>
    <col min="14851" max="14851" width="10.77734375" style="1" customWidth="1"/>
    <col min="14852" max="14852" width="8.44140625" style="1"/>
    <col min="14853" max="14853" width="14" style="1" customWidth="1"/>
    <col min="14854" max="15075" width="8.44140625" style="1"/>
    <col min="15076" max="15076" width="25.44140625" style="1" customWidth="1"/>
    <col min="15077" max="15106" width="15.6640625" style="1" customWidth="1"/>
    <col min="15107" max="15107" width="10.77734375" style="1" customWidth="1"/>
    <col min="15108" max="15108" width="8.44140625" style="1"/>
    <col min="15109" max="15109" width="14" style="1" customWidth="1"/>
    <col min="15110" max="15331" width="8.44140625" style="1"/>
    <col min="15332" max="15332" width="25.44140625" style="1" customWidth="1"/>
    <col min="15333" max="15362" width="15.6640625" style="1" customWidth="1"/>
    <col min="15363" max="15363" width="10.77734375" style="1" customWidth="1"/>
    <col min="15364" max="15364" width="8.44140625" style="1"/>
    <col min="15365" max="15365" width="14" style="1" customWidth="1"/>
    <col min="15366" max="15587" width="8.44140625" style="1"/>
    <col min="15588" max="15588" width="25.44140625" style="1" customWidth="1"/>
    <col min="15589" max="15618" width="15.6640625" style="1" customWidth="1"/>
    <col min="15619" max="15619" width="10.77734375" style="1" customWidth="1"/>
    <col min="15620" max="15620" width="8.44140625" style="1"/>
    <col min="15621" max="15621" width="14" style="1" customWidth="1"/>
    <col min="15622" max="15843" width="8.44140625" style="1"/>
    <col min="15844" max="15844" width="25.44140625" style="1" customWidth="1"/>
    <col min="15845" max="15874" width="15.6640625" style="1" customWidth="1"/>
    <col min="15875" max="15875" width="10.77734375" style="1" customWidth="1"/>
    <col min="15876" max="15876" width="8.44140625" style="1"/>
    <col min="15877" max="15877" width="14" style="1" customWidth="1"/>
    <col min="15878" max="16099" width="8.44140625" style="1"/>
    <col min="16100" max="16100" width="25.44140625" style="1" customWidth="1"/>
    <col min="16101" max="16130" width="15.6640625" style="1" customWidth="1"/>
    <col min="16131" max="16131" width="10.77734375" style="1" customWidth="1"/>
    <col min="16132" max="16132" width="8.44140625" style="1"/>
    <col min="16133" max="16133" width="14" style="1" customWidth="1"/>
    <col min="16134" max="16384" width="8.44140625" style="1"/>
  </cols>
  <sheetData>
    <row r="1" spans="1:5" ht="48.75" customHeight="1" x14ac:dyDescent="0.25">
      <c r="A1" s="22" t="s">
        <v>17</v>
      </c>
      <c r="B1" s="22"/>
      <c r="C1" s="22"/>
      <c r="D1" s="22"/>
      <c r="E1" s="22"/>
    </row>
    <row r="2" spans="1:5" ht="66.75" customHeight="1" x14ac:dyDescent="0.25">
      <c r="A2" s="8" t="s">
        <v>1</v>
      </c>
      <c r="B2" s="8" t="s">
        <v>7</v>
      </c>
      <c r="C2" s="8" t="s">
        <v>8</v>
      </c>
      <c r="D2" s="8" t="s">
        <v>39</v>
      </c>
    </row>
    <row r="3" spans="1:5" ht="25.05" customHeight="1" x14ac:dyDescent="0.25">
      <c r="A3" s="5">
        <f>Tabulka456475051345678[[#This Row],[Interní číslo]]</f>
        <v>5601</v>
      </c>
      <c r="B3" s="6">
        <f>Tabulka456475051345678[[#This Row],[Na účtu zbývá
k 31. 12. 2021]]</f>
        <v>181.67999999999984</v>
      </c>
      <c r="C3" s="6">
        <f>Tabulka45647505134567[[#This Row],[Na účtu zbývá
k 31. 12. 2021]]-Tabulka45647505134567[[#This Row],[Divadlo O čarodějovi 18.01.2022]]</f>
        <v>58.379999999999839</v>
      </c>
      <c r="D3" s="7">
        <v>123.3</v>
      </c>
    </row>
    <row r="4" spans="1:5" ht="25.05" customHeight="1" x14ac:dyDescent="0.25">
      <c r="A4" s="5">
        <f>Tabulka456475051345678[[#This Row],[Interní číslo]]</f>
        <v>4321</v>
      </c>
      <c r="B4" s="6">
        <f>Tabulka456475051345678[[#This Row],[Na účtu zbývá
k 31. 12. 2021]]</f>
        <v>346.17999999999984</v>
      </c>
      <c r="C4" s="6">
        <f>Tabulka45647505134567[[#This Row],[Na účtu zbývá
k 31. 12. 2021]]-Tabulka45647505134567[[#This Row],[Divadlo O čarodějovi 18.01.2022]]</f>
        <v>222.87999999999982</v>
      </c>
      <c r="D4" s="7">
        <v>123.3</v>
      </c>
    </row>
    <row r="5" spans="1:5" ht="25.05" customHeight="1" x14ac:dyDescent="0.25">
      <c r="A5" s="5">
        <f>Tabulka456475051345678[[#This Row],[Interní číslo]]</f>
        <v>1512</v>
      </c>
      <c r="B5" s="6">
        <f>Tabulka456475051345678[[#This Row],[Na účtu zbývá
k 31. 12. 2021]]</f>
        <v>-100</v>
      </c>
      <c r="C5" s="6">
        <f>Tabulka45647505134567[[#This Row],[Na účtu zbývá
k 31. 12. 2021]]-Tabulka45647505134567[[#This Row],[Divadlo O čarodějovi 18.01.2022]]</f>
        <v>-100</v>
      </c>
      <c r="D5" s="7">
        <v>0</v>
      </c>
    </row>
    <row r="6" spans="1:5" ht="25.05" customHeight="1" x14ac:dyDescent="0.25">
      <c r="A6" s="5">
        <f>Tabulka456475051345678[[#This Row],[Interní číslo]]</f>
        <v>6802</v>
      </c>
      <c r="B6" s="6">
        <f>Tabulka456475051345678[[#This Row],[Na účtu zbývá
k 31. 12. 2021]]</f>
        <v>-1888.32</v>
      </c>
      <c r="C6" s="6">
        <f>Tabulka45647505134567[[#This Row],[Na účtu zbývá
k 31. 12. 2021]]-Tabulka45647505134567[[#This Row],[Divadlo O čarodějovi 18.01.2022]]</f>
        <v>-2011.62</v>
      </c>
      <c r="D6" s="7">
        <v>123.3</v>
      </c>
    </row>
    <row r="7" spans="1:5" ht="25.05" customHeight="1" x14ac:dyDescent="0.25">
      <c r="A7" s="5">
        <f>Tabulka456475051345678[[#This Row],[Interní číslo]]</f>
        <v>5831</v>
      </c>
      <c r="B7" s="6">
        <f>Tabulka456475051345678[[#This Row],[Na účtu zbývá
k 31. 12. 2021]]</f>
        <v>268.02999999999997</v>
      </c>
      <c r="C7" s="6">
        <f>Tabulka45647505134567[[#This Row],[Na účtu zbývá
k 31. 12. 2021]]-Tabulka45647505134567[[#This Row],[Divadlo O čarodějovi 18.01.2022]]</f>
        <v>144.72999999999996</v>
      </c>
      <c r="D7" s="7">
        <v>123.3</v>
      </c>
    </row>
    <row r="8" spans="1:5" ht="25.05" customHeight="1" x14ac:dyDescent="0.25">
      <c r="A8" s="5">
        <f>Tabulka456475051345678[[#This Row],[Interní číslo]]</f>
        <v>5438</v>
      </c>
      <c r="B8" s="6">
        <f>Tabulka456475051345678[[#This Row],[Na účtu zbývá
k 31. 12. 2021]]</f>
        <v>604.87999999999988</v>
      </c>
      <c r="C8" s="6">
        <f>Tabulka45647505134567[[#This Row],[Na účtu zbývá
k 31. 12. 2021]]-Tabulka45647505134567[[#This Row],[Divadlo O čarodějovi 18.01.2022]]</f>
        <v>481.57999999999987</v>
      </c>
      <c r="D8" s="7">
        <v>123.3</v>
      </c>
    </row>
    <row r="9" spans="1:5" ht="25.05" customHeight="1" x14ac:dyDescent="0.25">
      <c r="A9" s="5">
        <f>Tabulka456475051345678[[#This Row],[Interní číslo]]</f>
        <v>5731</v>
      </c>
      <c r="B9" s="6">
        <f>Tabulka456475051345678[[#This Row],[Na účtu zbývá
k 31. 12. 2021]]</f>
        <v>-202.54999999999995</v>
      </c>
      <c r="C9" s="6">
        <f>Tabulka45647505134567[[#This Row],[Na účtu zbývá
k 31. 12. 2021]]-Tabulka45647505134567[[#This Row],[Divadlo O čarodějovi 18.01.2022]]</f>
        <v>-325.84999999999997</v>
      </c>
      <c r="D9" s="7">
        <v>123.3</v>
      </c>
    </row>
    <row r="10" spans="1:5" ht="25.05" customHeight="1" x14ac:dyDescent="0.25">
      <c r="A10" s="5">
        <f>Tabulka456475051345678[[#This Row],[Interní číslo]]</f>
        <v>4856</v>
      </c>
      <c r="B10" s="6">
        <f>Tabulka456475051345678[[#This Row],[Na účtu zbývá
k 31. 12. 2021]]</f>
        <v>1053.8</v>
      </c>
      <c r="C10" s="6">
        <f>Tabulka45647505134567[[#This Row],[Na účtu zbývá
k 31. 12. 2021]]-Tabulka45647505134567[[#This Row],[Divadlo O čarodějovi 18.01.2022]]</f>
        <v>1053.8</v>
      </c>
      <c r="D10" s="7">
        <v>0</v>
      </c>
    </row>
    <row r="11" spans="1:5" ht="25.05" customHeight="1" x14ac:dyDescent="0.25">
      <c r="A11" s="5">
        <f>Tabulka456475051345678[[#This Row],[Interní číslo]]</f>
        <v>5607</v>
      </c>
      <c r="B11" s="6">
        <f>Tabulka456475051345678[[#This Row],[Na účtu zbývá
k 31. 12. 2021]]</f>
        <v>99.179999999999893</v>
      </c>
      <c r="C11" s="6">
        <f>Tabulka45647505134567[[#This Row],[Na účtu zbývá
k 31. 12. 2021]]-Tabulka45647505134567[[#This Row],[Divadlo O čarodějovi 18.01.2022]]</f>
        <v>-24.120000000000104</v>
      </c>
      <c r="D11" s="7">
        <v>123.3</v>
      </c>
    </row>
    <row r="12" spans="1:5" ht="25.05" customHeight="1" x14ac:dyDescent="0.25">
      <c r="A12" s="5">
        <f>Tabulka456475051345678[[#This Row],[Interní číslo]]</f>
        <v>5608</v>
      </c>
      <c r="B12" s="6">
        <f>Tabulka456475051345678[[#This Row],[Na účtu zbývá
k 31. 12. 2021]]</f>
        <v>-118.32000000000016</v>
      </c>
      <c r="C12" s="6">
        <f>Tabulka45647505134567[[#This Row],[Na účtu zbývá
k 31. 12. 2021]]-Tabulka45647505134567[[#This Row],[Divadlo O čarodějovi 18.01.2022]]</f>
        <v>-118.32000000000016</v>
      </c>
      <c r="D12" s="7">
        <v>0</v>
      </c>
    </row>
    <row r="13" spans="1:5" ht="25.05" customHeight="1" x14ac:dyDescent="0.25">
      <c r="A13" s="5">
        <f>Tabulka456475051345678[[#This Row],[Interní číslo]]</f>
        <v>5262</v>
      </c>
      <c r="B13" s="6">
        <f>Tabulka456475051345678[[#This Row],[Na účtu zbývá
k 31. 12. 2021]]</f>
        <v>-59.620000000000118</v>
      </c>
      <c r="C13" s="6">
        <f>Tabulka45647505134567[[#This Row],[Na účtu zbývá
k 31. 12. 2021]]-Tabulka45647505134567[[#This Row],[Divadlo O čarodějovi 18.01.2022]]</f>
        <v>-182.92000000000013</v>
      </c>
      <c r="D13" s="7">
        <v>123.3</v>
      </c>
    </row>
    <row r="14" spans="1:5" ht="25.05" customHeight="1" x14ac:dyDescent="0.25">
      <c r="A14" s="5">
        <f>Tabulka456475051345678[[#This Row],[Interní číslo]]</f>
        <v>5610</v>
      </c>
      <c r="B14" s="6">
        <f>Tabulka456475051345678[[#This Row],[Na účtu zbývá
k 31. 12. 2021]]</f>
        <v>292.23</v>
      </c>
      <c r="C14" s="6">
        <f>Tabulka45647505134567[[#This Row],[Na účtu zbývá
k 31. 12. 2021]]-Tabulka45647505134567[[#This Row],[Divadlo O čarodějovi 18.01.2022]]</f>
        <v>292.23</v>
      </c>
      <c r="D14" s="7">
        <v>0</v>
      </c>
    </row>
    <row r="15" spans="1:5" ht="25.05" customHeight="1" x14ac:dyDescent="0.25">
      <c r="A15" s="5">
        <f>Tabulka456475051345678[[#This Row],[Interní číslo]]</f>
        <v>5612</v>
      </c>
      <c r="B15" s="6">
        <f>Tabulka456475051345678[[#This Row],[Na účtu zbývá
k 31. 12. 2021]]</f>
        <v>278.8599999999999</v>
      </c>
      <c r="C15" s="6">
        <f>Tabulka45647505134567[[#This Row],[Na účtu zbývá
k 31. 12. 2021]]-Tabulka45647505134567[[#This Row],[Divadlo O čarodějovi 18.01.2022]]</f>
        <v>155.55999999999989</v>
      </c>
      <c r="D15" s="7">
        <v>123.3</v>
      </c>
    </row>
    <row r="16" spans="1:5" ht="25.05" customHeight="1" x14ac:dyDescent="0.25">
      <c r="A16" s="5">
        <f>Tabulka456475051345678[[#This Row],[Interní číslo]]</f>
        <v>5613</v>
      </c>
      <c r="B16" s="6">
        <f>Tabulka456475051345678[[#This Row],[Na účtu zbývá
k 31. 12. 2021]]</f>
        <v>378.8599999999999</v>
      </c>
      <c r="C16" s="6">
        <f>Tabulka45647505134567[[#This Row],[Na účtu zbývá
k 31. 12. 2021]]-Tabulka45647505134567[[#This Row],[Divadlo O čarodějovi 18.01.2022]]</f>
        <v>255.55999999999989</v>
      </c>
      <c r="D16" s="7">
        <v>123.3</v>
      </c>
    </row>
    <row r="17" spans="1:4" ht="25.05" customHeight="1" x14ac:dyDescent="0.25">
      <c r="A17" s="5">
        <f>Tabulka456475051345678[[#This Row],[Interní číslo]]</f>
        <v>5281</v>
      </c>
      <c r="B17" s="6">
        <f>Tabulka456475051345678[[#This Row],[Na účtu zbývá
k 31. 12. 2021]]</f>
        <v>500</v>
      </c>
      <c r="C17" s="6">
        <f>Tabulka45647505134567[[#This Row],[Na účtu zbývá
k 31. 12. 2021]]-Tabulka45647505134567[[#This Row],[Divadlo O čarodějovi 18.01.2022]]</f>
        <v>376.7</v>
      </c>
      <c r="D17" s="7">
        <v>123.3</v>
      </c>
    </row>
    <row r="18" spans="1:4" ht="25.05" customHeight="1" x14ac:dyDescent="0.25">
      <c r="A18" s="5">
        <f>Tabulka456475051345678[[#This Row],[Interní číslo]]</f>
        <v>2021</v>
      </c>
      <c r="B18" s="6">
        <f>Tabulka456475051345678[[#This Row],[Na účtu zbývá
k 31. 12. 2021]]</f>
        <v>-42.120000000000118</v>
      </c>
      <c r="C18" s="6">
        <f>Tabulka45647505134567[[#This Row],[Na účtu zbývá
k 31. 12. 2021]]-Tabulka45647505134567[[#This Row],[Divadlo O čarodějovi 18.01.2022]]</f>
        <v>-42.120000000000118</v>
      </c>
      <c r="D18" s="7">
        <v>0</v>
      </c>
    </row>
    <row r="19" spans="1:4" ht="25.05" customHeight="1" x14ac:dyDescent="0.25">
      <c r="A19" s="5">
        <f>Tabulka456475051345678[[#This Row],[Interní číslo]]</f>
        <v>5617</v>
      </c>
      <c r="B19" s="6">
        <f>Tabulka456475051345678[[#This Row],[Na účtu zbývá
k 31. 12. 2021]]</f>
        <v>-210.02999999999997</v>
      </c>
      <c r="C19" s="6">
        <f>Tabulka45647505134567[[#This Row],[Na účtu zbývá
k 31. 12. 2021]]-Tabulka45647505134567[[#This Row],[Divadlo O čarodějovi 18.01.2022]]</f>
        <v>-333.33</v>
      </c>
      <c r="D19" s="7">
        <v>123.3</v>
      </c>
    </row>
    <row r="20" spans="1:4" ht="25.05" customHeight="1" x14ac:dyDescent="0.25">
      <c r="A20" s="5">
        <f>Tabulka456475051345678[[#This Row],[Interní číslo]]</f>
        <v>5618</v>
      </c>
      <c r="B20" s="6">
        <f>Tabulka456475051345678[[#This Row],[Na účtu zbývá
k 31. 12. 2021]]</f>
        <v>171.43999999999994</v>
      </c>
      <c r="C20" s="6">
        <f>Tabulka45647505134567[[#This Row],[Na účtu zbývá
k 31. 12. 2021]]-Tabulka45647505134567[[#This Row],[Divadlo O čarodějovi 18.01.2022]]</f>
        <v>48.139999999999944</v>
      </c>
      <c r="D20" s="7">
        <v>123.3</v>
      </c>
    </row>
    <row r="21" spans="1:4" ht="25.05" customHeight="1" x14ac:dyDescent="0.25">
      <c r="A21" s="5">
        <f>Tabulka456475051345678[[#This Row],[Interní číslo]]</f>
        <v>5619</v>
      </c>
      <c r="B21" s="6">
        <f>Tabulka456475051345678[[#This Row],[Na účtu zbývá
k 31. 12. 2021]]</f>
        <v>1114.23</v>
      </c>
      <c r="C21" s="6">
        <f>Tabulka45647505134567[[#This Row],[Na účtu zbývá
k 31. 12. 2021]]-Tabulka45647505134567[[#This Row],[Divadlo O čarodějovi 18.01.2022]]</f>
        <v>1114.23</v>
      </c>
      <c r="D21" s="7">
        <v>0</v>
      </c>
    </row>
    <row r="22" spans="1:4" ht="25.05" customHeight="1" x14ac:dyDescent="0.25">
      <c r="A22" s="5">
        <f>Tabulka456475051345678[[#This Row],[Interní číslo]]</f>
        <v>5620</v>
      </c>
      <c r="B22" s="6">
        <f>Tabulka456475051345678[[#This Row],[Na účtu zbývá
k 31. 12. 2021]]</f>
        <v>-288.32000000000011</v>
      </c>
      <c r="C22" s="6">
        <f>Tabulka45647505134567[[#This Row],[Na účtu zbývá
k 31. 12. 2021]]-Tabulka45647505134567[[#This Row],[Divadlo O čarodějovi 18.01.2022]]</f>
        <v>-288.32000000000011</v>
      </c>
      <c r="D22" s="7">
        <v>0</v>
      </c>
    </row>
    <row r="23" spans="1:4" ht="25.05" customHeight="1" x14ac:dyDescent="0.25">
      <c r="A23" s="5">
        <f>Tabulka456475051345678[[#This Row],[Interní číslo]]</f>
        <v>5621</v>
      </c>
      <c r="B23" s="6">
        <f>Tabulka456475051345678[[#This Row],[Na účtu zbývá
k 31. 12. 2021]]</f>
        <v>-288.32000000000011</v>
      </c>
      <c r="C23" s="6">
        <f>Tabulka45647505134567[[#This Row],[Na účtu zbývá
k 31. 12. 2021]]-Tabulka45647505134567[[#This Row],[Divadlo O čarodějovi 18.01.2022]]</f>
        <v>-411.62000000000012</v>
      </c>
      <c r="D23" s="7">
        <v>123.3</v>
      </c>
    </row>
    <row r="24" spans="1:4" ht="25.05" customHeight="1" x14ac:dyDescent="0.25">
      <c r="A24" s="5">
        <f>Tabulka456475051345678[[#This Row],[Interní číslo]]</f>
        <v>5623</v>
      </c>
      <c r="B24" s="6">
        <f>Tabulka456475051345678[[#This Row],[Na účtu zbývá
k 31. 12. 2021]]</f>
        <v>83.170000000000073</v>
      </c>
      <c r="C24" s="6">
        <f>Tabulka45647505134567[[#This Row],[Na účtu zbývá
k 31. 12. 2021]]-Tabulka45647505134567[[#This Row],[Divadlo O čarodějovi 18.01.2022]]</f>
        <v>-40.129999999999924</v>
      </c>
      <c r="D24" s="7">
        <v>123.3</v>
      </c>
    </row>
    <row r="25" spans="1:4" ht="25.05" customHeight="1" x14ac:dyDescent="0.25">
      <c r="A25" s="5">
        <f>Tabulka456475051345678[[#This Row],[Interní číslo]]</f>
        <v>4421</v>
      </c>
      <c r="B25" s="6">
        <f>Tabulka456475051345678[[#This Row],[Na účtu zbývá
k 31. 12. 2021]]</f>
        <v>127.87999999999988</v>
      </c>
      <c r="C25" s="6">
        <f>Tabulka45647505134567[[#This Row],[Na účtu zbývá
k 31. 12. 2021]]-Tabulka45647505134567[[#This Row],[Divadlo O čarodějovi 18.01.2022]]</f>
        <v>4.5799999999998846</v>
      </c>
      <c r="D25" s="7">
        <v>123.3</v>
      </c>
    </row>
    <row r="26" spans="1:4" ht="25.05" customHeight="1" x14ac:dyDescent="0.25">
      <c r="A26" s="23">
        <f>Tabulka456475051345678[[#This Row],[Interní číslo]]</f>
        <v>5242</v>
      </c>
      <c r="B26" s="24">
        <f>Tabulka456475051345678[[#This Row],[Na účtu zbývá
k 31. 12. 2021]]</f>
        <v>446.17999999999984</v>
      </c>
      <c r="C26" s="25">
        <f>Tabulka45647505134567[[#This Row],[Na účtu zbývá
k 31. 12. 2021]]-Tabulka45647505134567[[#This Row],[Divadlo O čarodějovi 18.01.2022]]</f>
        <v>446.17999999999984</v>
      </c>
      <c r="D26" s="26"/>
    </row>
  </sheetData>
  <mergeCells count="1">
    <mergeCell ref="A1:E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zoomScaleNormal="100" workbookViewId="0">
      <selection activeCell="A3" sqref="A3:A26"/>
    </sheetView>
  </sheetViews>
  <sheetFormatPr defaultColWidth="8.44140625" defaultRowHeight="13.2" x14ac:dyDescent="0.25"/>
  <cols>
    <col min="1" max="1" width="21.6640625" style="1" customWidth="1"/>
    <col min="2" max="2" width="21.6640625" style="4" customWidth="1"/>
    <col min="3" max="4" width="21.6640625" style="1" customWidth="1"/>
    <col min="5" max="5" width="15.6640625" style="1" customWidth="1"/>
    <col min="6" max="227" width="8.44140625" style="1"/>
    <col min="228" max="228" width="25.44140625" style="1" customWidth="1"/>
    <col min="229" max="258" width="15.6640625" style="1" customWidth="1"/>
    <col min="259" max="259" width="10.77734375" style="1" customWidth="1"/>
    <col min="260" max="260" width="8.44140625" style="1"/>
    <col min="261" max="261" width="14" style="1" customWidth="1"/>
    <col min="262" max="483" width="8.44140625" style="1"/>
    <col min="484" max="484" width="25.44140625" style="1" customWidth="1"/>
    <col min="485" max="514" width="15.6640625" style="1" customWidth="1"/>
    <col min="515" max="515" width="10.77734375" style="1" customWidth="1"/>
    <col min="516" max="516" width="8.44140625" style="1"/>
    <col min="517" max="517" width="14" style="1" customWidth="1"/>
    <col min="518" max="739" width="8.44140625" style="1"/>
    <col min="740" max="740" width="25.44140625" style="1" customWidth="1"/>
    <col min="741" max="770" width="15.6640625" style="1" customWidth="1"/>
    <col min="771" max="771" width="10.77734375" style="1" customWidth="1"/>
    <col min="772" max="772" width="8.44140625" style="1"/>
    <col min="773" max="773" width="14" style="1" customWidth="1"/>
    <col min="774" max="995" width="8.44140625" style="1"/>
    <col min="996" max="996" width="25.44140625" style="1" customWidth="1"/>
    <col min="997" max="1026" width="15.6640625" style="1" customWidth="1"/>
    <col min="1027" max="1027" width="10.77734375" style="1" customWidth="1"/>
    <col min="1028" max="1028" width="8.44140625" style="1"/>
    <col min="1029" max="1029" width="14" style="1" customWidth="1"/>
    <col min="1030" max="1251" width="8.44140625" style="1"/>
    <col min="1252" max="1252" width="25.44140625" style="1" customWidth="1"/>
    <col min="1253" max="1282" width="15.6640625" style="1" customWidth="1"/>
    <col min="1283" max="1283" width="10.77734375" style="1" customWidth="1"/>
    <col min="1284" max="1284" width="8.44140625" style="1"/>
    <col min="1285" max="1285" width="14" style="1" customWidth="1"/>
    <col min="1286" max="1507" width="8.44140625" style="1"/>
    <col min="1508" max="1508" width="25.44140625" style="1" customWidth="1"/>
    <col min="1509" max="1538" width="15.6640625" style="1" customWidth="1"/>
    <col min="1539" max="1539" width="10.77734375" style="1" customWidth="1"/>
    <col min="1540" max="1540" width="8.44140625" style="1"/>
    <col min="1541" max="1541" width="14" style="1" customWidth="1"/>
    <col min="1542" max="1763" width="8.44140625" style="1"/>
    <col min="1764" max="1764" width="25.44140625" style="1" customWidth="1"/>
    <col min="1765" max="1794" width="15.6640625" style="1" customWidth="1"/>
    <col min="1795" max="1795" width="10.77734375" style="1" customWidth="1"/>
    <col min="1796" max="1796" width="8.44140625" style="1"/>
    <col min="1797" max="1797" width="14" style="1" customWidth="1"/>
    <col min="1798" max="2019" width="8.44140625" style="1"/>
    <col min="2020" max="2020" width="25.44140625" style="1" customWidth="1"/>
    <col min="2021" max="2050" width="15.6640625" style="1" customWidth="1"/>
    <col min="2051" max="2051" width="10.77734375" style="1" customWidth="1"/>
    <col min="2052" max="2052" width="8.44140625" style="1"/>
    <col min="2053" max="2053" width="14" style="1" customWidth="1"/>
    <col min="2054" max="2275" width="8.44140625" style="1"/>
    <col min="2276" max="2276" width="25.44140625" style="1" customWidth="1"/>
    <col min="2277" max="2306" width="15.6640625" style="1" customWidth="1"/>
    <col min="2307" max="2307" width="10.77734375" style="1" customWidth="1"/>
    <col min="2308" max="2308" width="8.44140625" style="1"/>
    <col min="2309" max="2309" width="14" style="1" customWidth="1"/>
    <col min="2310" max="2531" width="8.44140625" style="1"/>
    <col min="2532" max="2532" width="25.44140625" style="1" customWidth="1"/>
    <col min="2533" max="2562" width="15.6640625" style="1" customWidth="1"/>
    <col min="2563" max="2563" width="10.77734375" style="1" customWidth="1"/>
    <col min="2564" max="2564" width="8.44140625" style="1"/>
    <col min="2565" max="2565" width="14" style="1" customWidth="1"/>
    <col min="2566" max="2787" width="8.44140625" style="1"/>
    <col min="2788" max="2788" width="25.44140625" style="1" customWidth="1"/>
    <col min="2789" max="2818" width="15.6640625" style="1" customWidth="1"/>
    <col min="2819" max="2819" width="10.77734375" style="1" customWidth="1"/>
    <col min="2820" max="2820" width="8.44140625" style="1"/>
    <col min="2821" max="2821" width="14" style="1" customWidth="1"/>
    <col min="2822" max="3043" width="8.44140625" style="1"/>
    <col min="3044" max="3044" width="25.44140625" style="1" customWidth="1"/>
    <col min="3045" max="3074" width="15.6640625" style="1" customWidth="1"/>
    <col min="3075" max="3075" width="10.77734375" style="1" customWidth="1"/>
    <col min="3076" max="3076" width="8.44140625" style="1"/>
    <col min="3077" max="3077" width="14" style="1" customWidth="1"/>
    <col min="3078" max="3299" width="8.44140625" style="1"/>
    <col min="3300" max="3300" width="25.44140625" style="1" customWidth="1"/>
    <col min="3301" max="3330" width="15.6640625" style="1" customWidth="1"/>
    <col min="3331" max="3331" width="10.77734375" style="1" customWidth="1"/>
    <col min="3332" max="3332" width="8.44140625" style="1"/>
    <col min="3333" max="3333" width="14" style="1" customWidth="1"/>
    <col min="3334" max="3555" width="8.44140625" style="1"/>
    <col min="3556" max="3556" width="25.44140625" style="1" customWidth="1"/>
    <col min="3557" max="3586" width="15.6640625" style="1" customWidth="1"/>
    <col min="3587" max="3587" width="10.77734375" style="1" customWidth="1"/>
    <col min="3588" max="3588" width="8.44140625" style="1"/>
    <col min="3589" max="3589" width="14" style="1" customWidth="1"/>
    <col min="3590" max="3811" width="8.44140625" style="1"/>
    <col min="3812" max="3812" width="25.44140625" style="1" customWidth="1"/>
    <col min="3813" max="3842" width="15.6640625" style="1" customWidth="1"/>
    <col min="3843" max="3843" width="10.77734375" style="1" customWidth="1"/>
    <col min="3844" max="3844" width="8.44140625" style="1"/>
    <col min="3845" max="3845" width="14" style="1" customWidth="1"/>
    <col min="3846" max="4067" width="8.44140625" style="1"/>
    <col min="4068" max="4068" width="25.44140625" style="1" customWidth="1"/>
    <col min="4069" max="4098" width="15.6640625" style="1" customWidth="1"/>
    <col min="4099" max="4099" width="10.77734375" style="1" customWidth="1"/>
    <col min="4100" max="4100" width="8.44140625" style="1"/>
    <col min="4101" max="4101" width="14" style="1" customWidth="1"/>
    <col min="4102" max="4323" width="8.44140625" style="1"/>
    <col min="4324" max="4324" width="25.44140625" style="1" customWidth="1"/>
    <col min="4325" max="4354" width="15.6640625" style="1" customWidth="1"/>
    <col min="4355" max="4355" width="10.77734375" style="1" customWidth="1"/>
    <col min="4356" max="4356" width="8.44140625" style="1"/>
    <col min="4357" max="4357" width="14" style="1" customWidth="1"/>
    <col min="4358" max="4579" width="8.44140625" style="1"/>
    <col min="4580" max="4580" width="25.44140625" style="1" customWidth="1"/>
    <col min="4581" max="4610" width="15.6640625" style="1" customWidth="1"/>
    <col min="4611" max="4611" width="10.77734375" style="1" customWidth="1"/>
    <col min="4612" max="4612" width="8.44140625" style="1"/>
    <col min="4613" max="4613" width="14" style="1" customWidth="1"/>
    <col min="4614" max="4835" width="8.44140625" style="1"/>
    <col min="4836" max="4836" width="25.44140625" style="1" customWidth="1"/>
    <col min="4837" max="4866" width="15.6640625" style="1" customWidth="1"/>
    <col min="4867" max="4867" width="10.77734375" style="1" customWidth="1"/>
    <col min="4868" max="4868" width="8.44140625" style="1"/>
    <col min="4869" max="4869" width="14" style="1" customWidth="1"/>
    <col min="4870" max="5091" width="8.44140625" style="1"/>
    <col min="5092" max="5092" width="25.44140625" style="1" customWidth="1"/>
    <col min="5093" max="5122" width="15.6640625" style="1" customWidth="1"/>
    <col min="5123" max="5123" width="10.77734375" style="1" customWidth="1"/>
    <col min="5124" max="5124" width="8.44140625" style="1"/>
    <col min="5125" max="5125" width="14" style="1" customWidth="1"/>
    <col min="5126" max="5347" width="8.44140625" style="1"/>
    <col min="5348" max="5348" width="25.44140625" style="1" customWidth="1"/>
    <col min="5349" max="5378" width="15.6640625" style="1" customWidth="1"/>
    <col min="5379" max="5379" width="10.77734375" style="1" customWidth="1"/>
    <col min="5380" max="5380" width="8.44140625" style="1"/>
    <col min="5381" max="5381" width="14" style="1" customWidth="1"/>
    <col min="5382" max="5603" width="8.44140625" style="1"/>
    <col min="5604" max="5604" width="25.44140625" style="1" customWidth="1"/>
    <col min="5605" max="5634" width="15.6640625" style="1" customWidth="1"/>
    <col min="5635" max="5635" width="10.77734375" style="1" customWidth="1"/>
    <col min="5636" max="5636" width="8.44140625" style="1"/>
    <col min="5637" max="5637" width="14" style="1" customWidth="1"/>
    <col min="5638" max="5859" width="8.44140625" style="1"/>
    <col min="5860" max="5860" width="25.44140625" style="1" customWidth="1"/>
    <col min="5861" max="5890" width="15.6640625" style="1" customWidth="1"/>
    <col min="5891" max="5891" width="10.77734375" style="1" customWidth="1"/>
    <col min="5892" max="5892" width="8.44140625" style="1"/>
    <col min="5893" max="5893" width="14" style="1" customWidth="1"/>
    <col min="5894" max="6115" width="8.44140625" style="1"/>
    <col min="6116" max="6116" width="25.44140625" style="1" customWidth="1"/>
    <col min="6117" max="6146" width="15.6640625" style="1" customWidth="1"/>
    <col min="6147" max="6147" width="10.77734375" style="1" customWidth="1"/>
    <col min="6148" max="6148" width="8.44140625" style="1"/>
    <col min="6149" max="6149" width="14" style="1" customWidth="1"/>
    <col min="6150" max="6371" width="8.44140625" style="1"/>
    <col min="6372" max="6372" width="25.44140625" style="1" customWidth="1"/>
    <col min="6373" max="6402" width="15.6640625" style="1" customWidth="1"/>
    <col min="6403" max="6403" width="10.77734375" style="1" customWidth="1"/>
    <col min="6404" max="6404" width="8.44140625" style="1"/>
    <col min="6405" max="6405" width="14" style="1" customWidth="1"/>
    <col min="6406" max="6627" width="8.44140625" style="1"/>
    <col min="6628" max="6628" width="25.44140625" style="1" customWidth="1"/>
    <col min="6629" max="6658" width="15.6640625" style="1" customWidth="1"/>
    <col min="6659" max="6659" width="10.77734375" style="1" customWidth="1"/>
    <col min="6660" max="6660" width="8.44140625" style="1"/>
    <col min="6661" max="6661" width="14" style="1" customWidth="1"/>
    <col min="6662" max="6883" width="8.44140625" style="1"/>
    <col min="6884" max="6884" width="25.44140625" style="1" customWidth="1"/>
    <col min="6885" max="6914" width="15.6640625" style="1" customWidth="1"/>
    <col min="6915" max="6915" width="10.77734375" style="1" customWidth="1"/>
    <col min="6916" max="6916" width="8.44140625" style="1"/>
    <col min="6917" max="6917" width="14" style="1" customWidth="1"/>
    <col min="6918" max="7139" width="8.44140625" style="1"/>
    <col min="7140" max="7140" width="25.44140625" style="1" customWidth="1"/>
    <col min="7141" max="7170" width="15.6640625" style="1" customWidth="1"/>
    <col min="7171" max="7171" width="10.77734375" style="1" customWidth="1"/>
    <col min="7172" max="7172" width="8.44140625" style="1"/>
    <col min="7173" max="7173" width="14" style="1" customWidth="1"/>
    <col min="7174" max="7395" width="8.44140625" style="1"/>
    <col min="7396" max="7396" width="25.44140625" style="1" customWidth="1"/>
    <col min="7397" max="7426" width="15.6640625" style="1" customWidth="1"/>
    <col min="7427" max="7427" width="10.77734375" style="1" customWidth="1"/>
    <col min="7428" max="7428" width="8.44140625" style="1"/>
    <col min="7429" max="7429" width="14" style="1" customWidth="1"/>
    <col min="7430" max="7651" width="8.44140625" style="1"/>
    <col min="7652" max="7652" width="25.44140625" style="1" customWidth="1"/>
    <col min="7653" max="7682" width="15.6640625" style="1" customWidth="1"/>
    <col min="7683" max="7683" width="10.77734375" style="1" customWidth="1"/>
    <col min="7684" max="7684" width="8.44140625" style="1"/>
    <col min="7685" max="7685" width="14" style="1" customWidth="1"/>
    <col min="7686" max="7907" width="8.44140625" style="1"/>
    <col min="7908" max="7908" width="25.44140625" style="1" customWidth="1"/>
    <col min="7909" max="7938" width="15.6640625" style="1" customWidth="1"/>
    <col min="7939" max="7939" width="10.77734375" style="1" customWidth="1"/>
    <col min="7940" max="7940" width="8.44140625" style="1"/>
    <col min="7941" max="7941" width="14" style="1" customWidth="1"/>
    <col min="7942" max="8163" width="8.44140625" style="1"/>
    <col min="8164" max="8164" width="25.44140625" style="1" customWidth="1"/>
    <col min="8165" max="8194" width="15.6640625" style="1" customWidth="1"/>
    <col min="8195" max="8195" width="10.77734375" style="1" customWidth="1"/>
    <col min="8196" max="8196" width="8.44140625" style="1"/>
    <col min="8197" max="8197" width="14" style="1" customWidth="1"/>
    <col min="8198" max="8419" width="8.44140625" style="1"/>
    <col min="8420" max="8420" width="25.44140625" style="1" customWidth="1"/>
    <col min="8421" max="8450" width="15.6640625" style="1" customWidth="1"/>
    <col min="8451" max="8451" width="10.77734375" style="1" customWidth="1"/>
    <col min="8452" max="8452" width="8.44140625" style="1"/>
    <col min="8453" max="8453" width="14" style="1" customWidth="1"/>
    <col min="8454" max="8675" width="8.44140625" style="1"/>
    <col min="8676" max="8676" width="25.44140625" style="1" customWidth="1"/>
    <col min="8677" max="8706" width="15.6640625" style="1" customWidth="1"/>
    <col min="8707" max="8707" width="10.77734375" style="1" customWidth="1"/>
    <col min="8708" max="8708" width="8.44140625" style="1"/>
    <col min="8709" max="8709" width="14" style="1" customWidth="1"/>
    <col min="8710" max="8931" width="8.44140625" style="1"/>
    <col min="8932" max="8932" width="25.44140625" style="1" customWidth="1"/>
    <col min="8933" max="8962" width="15.6640625" style="1" customWidth="1"/>
    <col min="8963" max="8963" width="10.77734375" style="1" customWidth="1"/>
    <col min="8964" max="8964" width="8.44140625" style="1"/>
    <col min="8965" max="8965" width="14" style="1" customWidth="1"/>
    <col min="8966" max="9187" width="8.44140625" style="1"/>
    <col min="9188" max="9188" width="25.44140625" style="1" customWidth="1"/>
    <col min="9189" max="9218" width="15.6640625" style="1" customWidth="1"/>
    <col min="9219" max="9219" width="10.77734375" style="1" customWidth="1"/>
    <col min="9220" max="9220" width="8.44140625" style="1"/>
    <col min="9221" max="9221" width="14" style="1" customWidth="1"/>
    <col min="9222" max="9443" width="8.44140625" style="1"/>
    <col min="9444" max="9444" width="25.44140625" style="1" customWidth="1"/>
    <col min="9445" max="9474" width="15.6640625" style="1" customWidth="1"/>
    <col min="9475" max="9475" width="10.77734375" style="1" customWidth="1"/>
    <col min="9476" max="9476" width="8.44140625" style="1"/>
    <col min="9477" max="9477" width="14" style="1" customWidth="1"/>
    <col min="9478" max="9699" width="8.44140625" style="1"/>
    <col min="9700" max="9700" width="25.44140625" style="1" customWidth="1"/>
    <col min="9701" max="9730" width="15.6640625" style="1" customWidth="1"/>
    <col min="9731" max="9731" width="10.77734375" style="1" customWidth="1"/>
    <col min="9732" max="9732" width="8.44140625" style="1"/>
    <col min="9733" max="9733" width="14" style="1" customWidth="1"/>
    <col min="9734" max="9955" width="8.44140625" style="1"/>
    <col min="9956" max="9956" width="25.44140625" style="1" customWidth="1"/>
    <col min="9957" max="9986" width="15.6640625" style="1" customWidth="1"/>
    <col min="9987" max="9987" width="10.77734375" style="1" customWidth="1"/>
    <col min="9988" max="9988" width="8.44140625" style="1"/>
    <col min="9989" max="9989" width="14" style="1" customWidth="1"/>
    <col min="9990" max="10211" width="8.44140625" style="1"/>
    <col min="10212" max="10212" width="25.44140625" style="1" customWidth="1"/>
    <col min="10213" max="10242" width="15.6640625" style="1" customWidth="1"/>
    <col min="10243" max="10243" width="10.77734375" style="1" customWidth="1"/>
    <col min="10244" max="10244" width="8.44140625" style="1"/>
    <col min="10245" max="10245" width="14" style="1" customWidth="1"/>
    <col min="10246" max="10467" width="8.44140625" style="1"/>
    <col min="10468" max="10468" width="25.44140625" style="1" customWidth="1"/>
    <col min="10469" max="10498" width="15.6640625" style="1" customWidth="1"/>
    <col min="10499" max="10499" width="10.77734375" style="1" customWidth="1"/>
    <col min="10500" max="10500" width="8.44140625" style="1"/>
    <col min="10501" max="10501" width="14" style="1" customWidth="1"/>
    <col min="10502" max="10723" width="8.44140625" style="1"/>
    <col min="10724" max="10724" width="25.44140625" style="1" customWidth="1"/>
    <col min="10725" max="10754" width="15.6640625" style="1" customWidth="1"/>
    <col min="10755" max="10755" width="10.77734375" style="1" customWidth="1"/>
    <col min="10756" max="10756" width="8.44140625" style="1"/>
    <col min="10757" max="10757" width="14" style="1" customWidth="1"/>
    <col min="10758" max="10979" width="8.44140625" style="1"/>
    <col min="10980" max="10980" width="25.44140625" style="1" customWidth="1"/>
    <col min="10981" max="11010" width="15.6640625" style="1" customWidth="1"/>
    <col min="11011" max="11011" width="10.77734375" style="1" customWidth="1"/>
    <col min="11012" max="11012" width="8.44140625" style="1"/>
    <col min="11013" max="11013" width="14" style="1" customWidth="1"/>
    <col min="11014" max="11235" width="8.44140625" style="1"/>
    <col min="11236" max="11236" width="25.44140625" style="1" customWidth="1"/>
    <col min="11237" max="11266" width="15.6640625" style="1" customWidth="1"/>
    <col min="11267" max="11267" width="10.77734375" style="1" customWidth="1"/>
    <col min="11268" max="11268" width="8.44140625" style="1"/>
    <col min="11269" max="11269" width="14" style="1" customWidth="1"/>
    <col min="11270" max="11491" width="8.44140625" style="1"/>
    <col min="11492" max="11492" width="25.44140625" style="1" customWidth="1"/>
    <col min="11493" max="11522" width="15.6640625" style="1" customWidth="1"/>
    <col min="11523" max="11523" width="10.77734375" style="1" customWidth="1"/>
    <col min="11524" max="11524" width="8.44140625" style="1"/>
    <col min="11525" max="11525" width="14" style="1" customWidth="1"/>
    <col min="11526" max="11747" width="8.44140625" style="1"/>
    <col min="11748" max="11748" width="25.44140625" style="1" customWidth="1"/>
    <col min="11749" max="11778" width="15.6640625" style="1" customWidth="1"/>
    <col min="11779" max="11779" width="10.77734375" style="1" customWidth="1"/>
    <col min="11780" max="11780" width="8.44140625" style="1"/>
    <col min="11781" max="11781" width="14" style="1" customWidth="1"/>
    <col min="11782" max="12003" width="8.44140625" style="1"/>
    <col min="12004" max="12004" width="25.44140625" style="1" customWidth="1"/>
    <col min="12005" max="12034" width="15.6640625" style="1" customWidth="1"/>
    <col min="12035" max="12035" width="10.77734375" style="1" customWidth="1"/>
    <col min="12036" max="12036" width="8.44140625" style="1"/>
    <col min="12037" max="12037" width="14" style="1" customWidth="1"/>
    <col min="12038" max="12259" width="8.44140625" style="1"/>
    <col min="12260" max="12260" width="25.44140625" style="1" customWidth="1"/>
    <col min="12261" max="12290" width="15.6640625" style="1" customWidth="1"/>
    <col min="12291" max="12291" width="10.77734375" style="1" customWidth="1"/>
    <col min="12292" max="12292" width="8.44140625" style="1"/>
    <col min="12293" max="12293" width="14" style="1" customWidth="1"/>
    <col min="12294" max="12515" width="8.44140625" style="1"/>
    <col min="12516" max="12516" width="25.44140625" style="1" customWidth="1"/>
    <col min="12517" max="12546" width="15.6640625" style="1" customWidth="1"/>
    <col min="12547" max="12547" width="10.77734375" style="1" customWidth="1"/>
    <col min="12548" max="12548" width="8.44140625" style="1"/>
    <col min="12549" max="12549" width="14" style="1" customWidth="1"/>
    <col min="12550" max="12771" width="8.44140625" style="1"/>
    <col min="12772" max="12772" width="25.44140625" style="1" customWidth="1"/>
    <col min="12773" max="12802" width="15.6640625" style="1" customWidth="1"/>
    <col min="12803" max="12803" width="10.77734375" style="1" customWidth="1"/>
    <col min="12804" max="12804" width="8.44140625" style="1"/>
    <col min="12805" max="12805" width="14" style="1" customWidth="1"/>
    <col min="12806" max="13027" width="8.44140625" style="1"/>
    <col min="13028" max="13028" width="25.44140625" style="1" customWidth="1"/>
    <col min="13029" max="13058" width="15.6640625" style="1" customWidth="1"/>
    <col min="13059" max="13059" width="10.77734375" style="1" customWidth="1"/>
    <col min="13060" max="13060" width="8.44140625" style="1"/>
    <col min="13061" max="13061" width="14" style="1" customWidth="1"/>
    <col min="13062" max="13283" width="8.44140625" style="1"/>
    <col min="13284" max="13284" width="25.44140625" style="1" customWidth="1"/>
    <col min="13285" max="13314" width="15.6640625" style="1" customWidth="1"/>
    <col min="13315" max="13315" width="10.77734375" style="1" customWidth="1"/>
    <col min="13316" max="13316" width="8.44140625" style="1"/>
    <col min="13317" max="13317" width="14" style="1" customWidth="1"/>
    <col min="13318" max="13539" width="8.44140625" style="1"/>
    <col min="13540" max="13540" width="25.44140625" style="1" customWidth="1"/>
    <col min="13541" max="13570" width="15.6640625" style="1" customWidth="1"/>
    <col min="13571" max="13571" width="10.77734375" style="1" customWidth="1"/>
    <col min="13572" max="13572" width="8.44140625" style="1"/>
    <col min="13573" max="13573" width="14" style="1" customWidth="1"/>
    <col min="13574" max="13795" width="8.44140625" style="1"/>
    <col min="13796" max="13796" width="25.44140625" style="1" customWidth="1"/>
    <col min="13797" max="13826" width="15.6640625" style="1" customWidth="1"/>
    <col min="13827" max="13827" width="10.77734375" style="1" customWidth="1"/>
    <col min="13828" max="13828" width="8.44140625" style="1"/>
    <col min="13829" max="13829" width="14" style="1" customWidth="1"/>
    <col min="13830" max="14051" width="8.44140625" style="1"/>
    <col min="14052" max="14052" width="25.44140625" style="1" customWidth="1"/>
    <col min="14053" max="14082" width="15.6640625" style="1" customWidth="1"/>
    <col min="14083" max="14083" width="10.77734375" style="1" customWidth="1"/>
    <col min="14084" max="14084" width="8.44140625" style="1"/>
    <col min="14085" max="14085" width="14" style="1" customWidth="1"/>
    <col min="14086" max="14307" width="8.44140625" style="1"/>
    <col min="14308" max="14308" width="25.44140625" style="1" customWidth="1"/>
    <col min="14309" max="14338" width="15.6640625" style="1" customWidth="1"/>
    <col min="14339" max="14339" width="10.77734375" style="1" customWidth="1"/>
    <col min="14340" max="14340" width="8.44140625" style="1"/>
    <col min="14341" max="14341" width="14" style="1" customWidth="1"/>
    <col min="14342" max="14563" width="8.44140625" style="1"/>
    <col min="14564" max="14564" width="25.44140625" style="1" customWidth="1"/>
    <col min="14565" max="14594" width="15.6640625" style="1" customWidth="1"/>
    <col min="14595" max="14595" width="10.77734375" style="1" customWidth="1"/>
    <col min="14596" max="14596" width="8.44140625" style="1"/>
    <col min="14597" max="14597" width="14" style="1" customWidth="1"/>
    <col min="14598" max="14819" width="8.44140625" style="1"/>
    <col min="14820" max="14820" width="25.44140625" style="1" customWidth="1"/>
    <col min="14821" max="14850" width="15.6640625" style="1" customWidth="1"/>
    <col min="14851" max="14851" width="10.77734375" style="1" customWidth="1"/>
    <col min="14852" max="14852" width="8.44140625" style="1"/>
    <col min="14853" max="14853" width="14" style="1" customWidth="1"/>
    <col min="14854" max="15075" width="8.44140625" style="1"/>
    <col min="15076" max="15076" width="25.44140625" style="1" customWidth="1"/>
    <col min="15077" max="15106" width="15.6640625" style="1" customWidth="1"/>
    <col min="15107" max="15107" width="10.77734375" style="1" customWidth="1"/>
    <col min="15108" max="15108" width="8.44140625" style="1"/>
    <col min="15109" max="15109" width="14" style="1" customWidth="1"/>
    <col min="15110" max="15331" width="8.44140625" style="1"/>
    <col min="15332" max="15332" width="25.44140625" style="1" customWidth="1"/>
    <col min="15333" max="15362" width="15.6640625" style="1" customWidth="1"/>
    <col min="15363" max="15363" width="10.77734375" style="1" customWidth="1"/>
    <col min="15364" max="15364" width="8.44140625" style="1"/>
    <col min="15365" max="15365" width="14" style="1" customWidth="1"/>
    <col min="15366" max="15587" width="8.44140625" style="1"/>
    <col min="15588" max="15588" width="25.44140625" style="1" customWidth="1"/>
    <col min="15589" max="15618" width="15.6640625" style="1" customWidth="1"/>
    <col min="15619" max="15619" width="10.77734375" style="1" customWidth="1"/>
    <col min="15620" max="15620" width="8.44140625" style="1"/>
    <col min="15621" max="15621" width="14" style="1" customWidth="1"/>
    <col min="15622" max="15843" width="8.44140625" style="1"/>
    <col min="15844" max="15844" width="25.44140625" style="1" customWidth="1"/>
    <col min="15845" max="15874" width="15.6640625" style="1" customWidth="1"/>
    <col min="15875" max="15875" width="10.77734375" style="1" customWidth="1"/>
    <col min="15876" max="15876" width="8.44140625" style="1"/>
    <col min="15877" max="15877" width="14" style="1" customWidth="1"/>
    <col min="15878" max="16099" width="8.44140625" style="1"/>
    <col min="16100" max="16100" width="25.44140625" style="1" customWidth="1"/>
    <col min="16101" max="16130" width="15.6640625" style="1" customWidth="1"/>
    <col min="16131" max="16131" width="10.77734375" style="1" customWidth="1"/>
    <col min="16132" max="16132" width="8.44140625" style="1"/>
    <col min="16133" max="16133" width="14" style="1" customWidth="1"/>
    <col min="16134" max="16384" width="8.44140625" style="1"/>
  </cols>
  <sheetData>
    <row r="1" spans="1:5" ht="48.75" customHeight="1" x14ac:dyDescent="0.25">
      <c r="A1" s="22" t="s">
        <v>18</v>
      </c>
      <c r="B1" s="22"/>
      <c r="C1" s="22"/>
      <c r="D1" s="22"/>
      <c r="E1" s="22"/>
    </row>
    <row r="2" spans="1:5" ht="66.75" customHeight="1" x14ac:dyDescent="0.25">
      <c r="A2" s="8" t="s">
        <v>1</v>
      </c>
      <c r="B2" s="8" t="s">
        <v>8</v>
      </c>
      <c r="C2" s="8" t="s">
        <v>9</v>
      </c>
      <c r="D2" s="8" t="s">
        <v>38</v>
      </c>
    </row>
    <row r="3" spans="1:5" ht="25.05" customHeight="1" x14ac:dyDescent="0.25">
      <c r="A3" s="5">
        <f>Tabulka45647505134567[[#This Row],[Interní číslo]]</f>
        <v>5601</v>
      </c>
      <c r="B3" s="6">
        <f>Tabulka45647505134567[[#This Row],[Na účtu zbývá
k 31. 1. 2022]]</f>
        <v>58.379999999999839</v>
      </c>
      <c r="C3" s="6">
        <f>Tabulka4564750513456[[#This Row],[Na účtu zbývá
k 31. 1. 2022]]-Tabulka4564750513456[[#This Row],[Divadlo - Pohádka, kterou znáte 2.2.2022]]</f>
        <v>58.379999999999839</v>
      </c>
      <c r="D3" s="7">
        <v>0</v>
      </c>
    </row>
    <row r="4" spans="1:5" ht="25.05" customHeight="1" x14ac:dyDescent="0.25">
      <c r="A4" s="5">
        <f>Tabulka45647505134567[[#This Row],[Interní číslo]]</f>
        <v>4321</v>
      </c>
      <c r="B4" s="6">
        <f>Tabulka45647505134567[[#This Row],[Na účtu zbývá
k 31. 1. 2022]]</f>
        <v>222.87999999999982</v>
      </c>
      <c r="C4" s="6">
        <f>Tabulka4564750513456[[#This Row],[Na účtu zbývá
k 31. 1. 2022]]-Tabulka4564750513456[[#This Row],[Divadlo - Pohádka, kterou znáte 2.2.2022]]</f>
        <v>147.37999999999982</v>
      </c>
      <c r="D4" s="7">
        <v>75.5</v>
      </c>
    </row>
    <row r="5" spans="1:5" ht="25.05" customHeight="1" x14ac:dyDescent="0.25">
      <c r="A5" s="5">
        <f>Tabulka45647505134567[[#This Row],[Interní číslo]]</f>
        <v>1512</v>
      </c>
      <c r="B5" s="6">
        <f>Tabulka45647505134567[[#This Row],[Na účtu zbývá
k 31. 1. 2022]]</f>
        <v>-100</v>
      </c>
      <c r="C5" s="6">
        <f>Tabulka4564750513456[[#This Row],[Na účtu zbývá
k 31. 1. 2022]]-Tabulka4564750513456[[#This Row],[Divadlo - Pohádka, kterou znáte 2.2.2022]]</f>
        <v>-100</v>
      </c>
      <c r="D5" s="7">
        <v>0</v>
      </c>
    </row>
    <row r="6" spans="1:5" ht="33.6" customHeight="1" x14ac:dyDescent="0.25">
      <c r="A6" s="5">
        <f>Tabulka45647505134567[[#This Row],[Interní číslo]]</f>
        <v>6802</v>
      </c>
      <c r="B6" s="6">
        <f>Tabulka45647505134567[[#This Row],[Na účtu zbývá
k 31. 1. 2022]]</f>
        <v>-2011.62</v>
      </c>
      <c r="C6" s="6">
        <f>Tabulka4564750513456[[#This Row],[Na účtu zbývá
k 31. 1. 2022]]-Tabulka4564750513456[[#This Row],[Divadlo - Pohádka, kterou znáte 2.2.2022]]</f>
        <v>-2087.12</v>
      </c>
      <c r="D6" s="7">
        <v>75.5</v>
      </c>
    </row>
    <row r="7" spans="1:5" ht="25.05" customHeight="1" x14ac:dyDescent="0.25">
      <c r="A7" s="5">
        <f>Tabulka45647505134567[[#This Row],[Interní číslo]]</f>
        <v>5831</v>
      </c>
      <c r="B7" s="6">
        <f>Tabulka45647505134567[[#This Row],[Na účtu zbývá
k 31. 1. 2022]]</f>
        <v>144.72999999999996</v>
      </c>
      <c r="C7" s="6">
        <f>Tabulka4564750513456[[#This Row],[Na účtu zbývá
k 31. 1. 2022]]-Tabulka4564750513456[[#This Row],[Divadlo - Pohádka, kterou znáte 2.2.2022]]</f>
        <v>144.72999999999996</v>
      </c>
      <c r="D7" s="7">
        <v>0</v>
      </c>
    </row>
    <row r="8" spans="1:5" ht="25.05" customHeight="1" x14ac:dyDescent="0.25">
      <c r="A8" s="5">
        <f>Tabulka45647505134567[[#This Row],[Interní číslo]]</f>
        <v>5438</v>
      </c>
      <c r="B8" s="6">
        <f>Tabulka45647505134567[[#This Row],[Na účtu zbývá
k 31. 1. 2022]]</f>
        <v>481.57999999999987</v>
      </c>
      <c r="C8" s="6">
        <f>Tabulka4564750513456[[#This Row],[Na účtu zbývá
k 31. 1. 2022]]-Tabulka4564750513456[[#This Row],[Divadlo - Pohádka, kterou znáte 2.2.2022]]</f>
        <v>481.57999999999987</v>
      </c>
      <c r="D8" s="7">
        <v>0</v>
      </c>
    </row>
    <row r="9" spans="1:5" ht="25.05" customHeight="1" x14ac:dyDescent="0.25">
      <c r="A9" s="5">
        <f>Tabulka45647505134567[[#This Row],[Interní číslo]]</f>
        <v>5731</v>
      </c>
      <c r="B9" s="6">
        <f>Tabulka45647505134567[[#This Row],[Na účtu zbývá
k 31. 1. 2022]]</f>
        <v>-325.84999999999997</v>
      </c>
      <c r="C9" s="6">
        <f>Tabulka4564750513456[[#This Row],[Na účtu zbývá
k 31. 1. 2022]]-Tabulka4564750513456[[#This Row],[Divadlo - Pohádka, kterou znáte 2.2.2022]]</f>
        <v>-325.84999999999997</v>
      </c>
      <c r="D9" s="7">
        <v>0</v>
      </c>
    </row>
    <row r="10" spans="1:5" ht="25.05" customHeight="1" x14ac:dyDescent="0.25">
      <c r="A10" s="5">
        <f>Tabulka45647505134567[[#This Row],[Interní číslo]]</f>
        <v>4856</v>
      </c>
      <c r="B10" s="6">
        <f>Tabulka45647505134567[[#This Row],[Na účtu zbývá
k 31. 1. 2022]]</f>
        <v>1053.8</v>
      </c>
      <c r="C10" s="6">
        <f>Tabulka4564750513456[[#This Row],[Na účtu zbývá
k 31. 1. 2022]]-Tabulka4564750513456[[#This Row],[Divadlo - Pohádka, kterou znáte 2.2.2022]]</f>
        <v>1053.8</v>
      </c>
      <c r="D10" s="7">
        <v>0</v>
      </c>
    </row>
    <row r="11" spans="1:5" ht="25.05" customHeight="1" x14ac:dyDescent="0.25">
      <c r="A11" s="5">
        <f>Tabulka45647505134567[[#This Row],[Interní číslo]]</f>
        <v>5607</v>
      </c>
      <c r="B11" s="6">
        <f>Tabulka45647505134567[[#This Row],[Na účtu zbývá
k 31. 1. 2022]]</f>
        <v>-24.120000000000104</v>
      </c>
      <c r="C11" s="6">
        <f>Tabulka4564750513456[[#This Row],[Na účtu zbývá
k 31. 1. 2022]]-Tabulka4564750513456[[#This Row],[Divadlo - Pohádka, kterou znáte 2.2.2022]]</f>
        <v>-24.120000000000104</v>
      </c>
      <c r="D11" s="7">
        <v>0</v>
      </c>
    </row>
    <row r="12" spans="1:5" ht="25.05" customHeight="1" x14ac:dyDescent="0.25">
      <c r="A12" s="5">
        <f>Tabulka45647505134567[[#This Row],[Interní číslo]]</f>
        <v>5608</v>
      </c>
      <c r="B12" s="6">
        <f>Tabulka45647505134567[[#This Row],[Na účtu zbývá
k 31. 1. 2022]]</f>
        <v>-118.32000000000016</v>
      </c>
      <c r="C12" s="6">
        <f>Tabulka4564750513456[[#This Row],[Na účtu zbývá
k 31. 1. 2022]]-Tabulka4564750513456[[#This Row],[Divadlo - Pohádka, kterou znáte 2.2.2022]]</f>
        <v>-118.32000000000016</v>
      </c>
      <c r="D12" s="7">
        <v>0</v>
      </c>
    </row>
    <row r="13" spans="1:5" ht="25.05" customHeight="1" x14ac:dyDescent="0.25">
      <c r="A13" s="5">
        <f>Tabulka45647505134567[[#This Row],[Interní číslo]]</f>
        <v>5262</v>
      </c>
      <c r="B13" s="6">
        <f>Tabulka45647505134567[[#This Row],[Na účtu zbývá
k 31. 1. 2022]]</f>
        <v>-182.92000000000013</v>
      </c>
      <c r="C13" s="6">
        <f>Tabulka4564750513456[[#This Row],[Na účtu zbývá
k 31. 1. 2022]]-Tabulka4564750513456[[#This Row],[Divadlo - Pohádka, kterou znáte 2.2.2022]]</f>
        <v>-182.92000000000013</v>
      </c>
      <c r="D13" s="7">
        <v>0</v>
      </c>
    </row>
    <row r="14" spans="1:5" ht="25.05" customHeight="1" x14ac:dyDescent="0.25">
      <c r="A14" s="5">
        <f>Tabulka45647505134567[[#This Row],[Interní číslo]]</f>
        <v>5610</v>
      </c>
      <c r="B14" s="6">
        <f>Tabulka45647505134567[[#This Row],[Na účtu zbývá
k 31. 1. 2022]]</f>
        <v>292.23</v>
      </c>
      <c r="C14" s="6">
        <f>Tabulka4564750513456[[#This Row],[Na účtu zbývá
k 31. 1. 2022]]-Tabulka4564750513456[[#This Row],[Divadlo - Pohádka, kterou znáte 2.2.2022]]</f>
        <v>292.23</v>
      </c>
      <c r="D14" s="7">
        <v>0</v>
      </c>
    </row>
    <row r="15" spans="1:5" ht="25.05" customHeight="1" x14ac:dyDescent="0.25">
      <c r="A15" s="5">
        <f>Tabulka45647505134567[[#This Row],[Interní číslo]]</f>
        <v>5612</v>
      </c>
      <c r="B15" s="6">
        <f>Tabulka45647505134567[[#This Row],[Na účtu zbývá
k 31. 1. 2022]]</f>
        <v>155.55999999999989</v>
      </c>
      <c r="C15" s="6">
        <f>Tabulka4564750513456[[#This Row],[Na účtu zbývá
k 31. 1. 2022]]-Tabulka4564750513456[[#This Row],[Divadlo - Pohádka, kterou znáte 2.2.2022]]</f>
        <v>80.059999999999889</v>
      </c>
      <c r="D15" s="7">
        <v>75.5</v>
      </c>
    </row>
    <row r="16" spans="1:5" ht="25.05" customHeight="1" x14ac:dyDescent="0.25">
      <c r="A16" s="5">
        <f>Tabulka45647505134567[[#This Row],[Interní číslo]]</f>
        <v>5613</v>
      </c>
      <c r="B16" s="6">
        <f>Tabulka45647505134567[[#This Row],[Na účtu zbývá
k 31. 1. 2022]]</f>
        <v>255.55999999999989</v>
      </c>
      <c r="C16" s="6">
        <f>Tabulka4564750513456[[#This Row],[Na účtu zbývá
k 31. 1. 2022]]-Tabulka4564750513456[[#This Row],[Divadlo - Pohádka, kterou znáte 2.2.2022]]</f>
        <v>180.05999999999989</v>
      </c>
      <c r="D16" s="7">
        <v>75.5</v>
      </c>
    </row>
    <row r="17" spans="1:4" ht="25.05" customHeight="1" x14ac:dyDescent="0.25">
      <c r="A17" s="5">
        <f>Tabulka45647505134567[[#This Row],[Interní číslo]]</f>
        <v>5281</v>
      </c>
      <c r="B17" s="6">
        <f>Tabulka45647505134567[[#This Row],[Na účtu zbývá
k 31. 1. 2022]]</f>
        <v>376.7</v>
      </c>
      <c r="C17" s="6">
        <f>Tabulka4564750513456[[#This Row],[Na účtu zbývá
k 31. 1. 2022]]-Tabulka4564750513456[[#This Row],[Divadlo - Pohádka, kterou znáte 2.2.2022]]</f>
        <v>301.2</v>
      </c>
      <c r="D17" s="7">
        <v>75.5</v>
      </c>
    </row>
    <row r="18" spans="1:4" ht="25.05" customHeight="1" x14ac:dyDescent="0.25">
      <c r="A18" s="5">
        <f>Tabulka45647505134567[[#This Row],[Interní číslo]]</f>
        <v>2021</v>
      </c>
      <c r="B18" s="6">
        <f>Tabulka45647505134567[[#This Row],[Na účtu zbývá
k 31. 1. 2022]]</f>
        <v>-42.120000000000118</v>
      </c>
      <c r="C18" s="6">
        <f>Tabulka4564750513456[[#This Row],[Na účtu zbývá
k 31. 1. 2022]]-Tabulka4564750513456[[#This Row],[Divadlo - Pohádka, kterou znáte 2.2.2022]]</f>
        <v>-42.120000000000118</v>
      </c>
      <c r="D18" s="7">
        <v>0</v>
      </c>
    </row>
    <row r="19" spans="1:4" ht="25.05" customHeight="1" x14ac:dyDescent="0.25">
      <c r="A19" s="5">
        <f>Tabulka45647505134567[[#This Row],[Interní číslo]]</f>
        <v>5617</v>
      </c>
      <c r="B19" s="6">
        <f>Tabulka45647505134567[[#This Row],[Na účtu zbývá
k 31. 1. 2022]]</f>
        <v>-333.33</v>
      </c>
      <c r="C19" s="6">
        <f>Tabulka4564750513456[[#This Row],[Na účtu zbývá
k 31. 1. 2022]]-Tabulka4564750513456[[#This Row],[Divadlo - Pohádka, kterou znáte 2.2.2022]]</f>
        <v>-333.33</v>
      </c>
      <c r="D19" s="7">
        <v>0</v>
      </c>
    </row>
    <row r="20" spans="1:4" ht="25.05" customHeight="1" x14ac:dyDescent="0.25">
      <c r="A20" s="5">
        <f>Tabulka45647505134567[[#This Row],[Interní číslo]]</f>
        <v>5618</v>
      </c>
      <c r="B20" s="6">
        <f>Tabulka45647505134567[[#This Row],[Na účtu zbývá
k 31. 1. 2022]]</f>
        <v>48.139999999999944</v>
      </c>
      <c r="C20" s="6">
        <f>Tabulka4564750513456[[#This Row],[Na účtu zbývá
k 31. 1. 2022]]-Tabulka4564750513456[[#This Row],[Divadlo - Pohádka, kterou znáte 2.2.2022]]</f>
        <v>-27.360000000000056</v>
      </c>
      <c r="D20" s="7">
        <v>75.5</v>
      </c>
    </row>
    <row r="21" spans="1:4" ht="25.05" customHeight="1" x14ac:dyDescent="0.25">
      <c r="A21" s="5">
        <f>Tabulka45647505134567[[#This Row],[Interní číslo]]</f>
        <v>5619</v>
      </c>
      <c r="B21" s="6">
        <f>Tabulka45647505134567[[#This Row],[Na účtu zbývá
k 31. 1. 2022]]</f>
        <v>1114.23</v>
      </c>
      <c r="C21" s="6">
        <f>Tabulka4564750513456[[#This Row],[Na účtu zbývá
k 31. 1. 2022]]-Tabulka4564750513456[[#This Row],[Divadlo - Pohádka, kterou znáte 2.2.2022]]</f>
        <v>1114.23</v>
      </c>
      <c r="D21" s="7">
        <v>0</v>
      </c>
    </row>
    <row r="22" spans="1:4" ht="25.05" customHeight="1" x14ac:dyDescent="0.25">
      <c r="A22" s="5">
        <f>Tabulka45647505134567[[#This Row],[Interní číslo]]</f>
        <v>5620</v>
      </c>
      <c r="B22" s="6">
        <f>Tabulka45647505134567[[#This Row],[Na účtu zbývá
k 31. 1. 2022]]</f>
        <v>-288.32000000000011</v>
      </c>
      <c r="C22" s="6">
        <f>Tabulka4564750513456[[#This Row],[Na účtu zbývá
k 31. 1. 2022]]-Tabulka4564750513456[[#This Row],[Divadlo - Pohádka, kterou znáte 2.2.2022]]</f>
        <v>-363.82000000000011</v>
      </c>
      <c r="D22" s="7">
        <v>75.5</v>
      </c>
    </row>
    <row r="23" spans="1:4" ht="25.05" customHeight="1" x14ac:dyDescent="0.25">
      <c r="A23" s="5">
        <f>Tabulka45647505134567[[#This Row],[Interní číslo]]</f>
        <v>5621</v>
      </c>
      <c r="B23" s="6">
        <f>Tabulka45647505134567[[#This Row],[Na účtu zbývá
k 31. 1. 2022]]</f>
        <v>-411.62000000000012</v>
      </c>
      <c r="C23" s="6">
        <f>Tabulka4564750513456[[#This Row],[Na účtu zbývá
k 31. 1. 2022]]-Tabulka4564750513456[[#This Row],[Divadlo - Pohádka, kterou znáte 2.2.2022]]</f>
        <v>-487.12000000000012</v>
      </c>
      <c r="D23" s="7">
        <v>75.5</v>
      </c>
    </row>
    <row r="24" spans="1:4" ht="25.05" customHeight="1" x14ac:dyDescent="0.25">
      <c r="A24" s="5">
        <f>Tabulka45647505134567[[#This Row],[Interní číslo]]</f>
        <v>5623</v>
      </c>
      <c r="B24" s="6">
        <f>Tabulka45647505134567[[#This Row],[Na účtu zbývá
k 31. 1. 2022]]</f>
        <v>-40.129999999999924</v>
      </c>
      <c r="C24" s="6">
        <f>Tabulka4564750513456[[#This Row],[Na účtu zbývá
k 31. 1. 2022]]-Tabulka4564750513456[[#This Row],[Divadlo - Pohádka, kterou znáte 2.2.2022]]</f>
        <v>-40.129999999999924</v>
      </c>
      <c r="D24" s="7">
        <v>0</v>
      </c>
    </row>
    <row r="25" spans="1:4" ht="25.05" customHeight="1" x14ac:dyDescent="0.25">
      <c r="A25" s="5">
        <f>Tabulka45647505134567[[#This Row],[Interní číslo]]</f>
        <v>4421</v>
      </c>
      <c r="B25" s="6">
        <f>Tabulka45647505134567[[#This Row],[Na účtu zbývá
k 31. 1. 2022]]</f>
        <v>4.5799999999998846</v>
      </c>
      <c r="C25" s="6">
        <f>Tabulka4564750513456[[#This Row],[Na účtu zbývá
k 31. 1. 2022]]-Tabulka4564750513456[[#This Row],[Divadlo - Pohádka, kterou znáte 2.2.2022]]</f>
        <v>-70.920000000000115</v>
      </c>
      <c r="D25" s="7">
        <v>75.5</v>
      </c>
    </row>
    <row r="26" spans="1:4" ht="25.05" customHeight="1" x14ac:dyDescent="0.25">
      <c r="A26" s="23">
        <f>Tabulka45647505134567[[#This Row],[Interní číslo]]</f>
        <v>5242</v>
      </c>
      <c r="B26" s="24">
        <f>Tabulka45647505134567[[#This Row],[Na účtu zbývá
k 31. 1. 2022]]</f>
        <v>446.17999999999984</v>
      </c>
      <c r="C26" s="25">
        <f>Tabulka4564750513456[[#This Row],[Na účtu zbývá
k 31. 1. 2022]]-Tabulka4564750513456[[#This Row],[Divadlo - Pohádka, kterou znáte 2.2.2022]]</f>
        <v>446.17999999999984</v>
      </c>
      <c r="D26" s="26"/>
    </row>
  </sheetData>
  <mergeCells count="1">
    <mergeCell ref="A1:E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zoomScaleNormal="100" workbookViewId="0">
      <selection activeCell="F2" sqref="F2"/>
    </sheetView>
  </sheetViews>
  <sheetFormatPr defaultColWidth="8.44140625" defaultRowHeight="13.2" x14ac:dyDescent="0.25"/>
  <cols>
    <col min="1" max="1" width="21.6640625" style="4" customWidth="1"/>
    <col min="2" max="3" width="21.6640625" style="1" customWidth="1"/>
    <col min="4" max="5" width="15.6640625" style="1" customWidth="1"/>
    <col min="6" max="227" width="8.44140625" style="1"/>
    <col min="228" max="228" width="25.44140625" style="1" customWidth="1"/>
    <col min="229" max="258" width="15.6640625" style="1" customWidth="1"/>
    <col min="259" max="259" width="10.77734375" style="1" customWidth="1"/>
    <col min="260" max="260" width="8.44140625" style="1"/>
    <col min="261" max="261" width="14" style="1" customWidth="1"/>
    <col min="262" max="483" width="8.44140625" style="1"/>
    <col min="484" max="484" width="25.44140625" style="1" customWidth="1"/>
    <col min="485" max="514" width="15.6640625" style="1" customWidth="1"/>
    <col min="515" max="515" width="10.77734375" style="1" customWidth="1"/>
    <col min="516" max="516" width="8.44140625" style="1"/>
    <col min="517" max="517" width="14" style="1" customWidth="1"/>
    <col min="518" max="739" width="8.44140625" style="1"/>
    <col min="740" max="740" width="25.44140625" style="1" customWidth="1"/>
    <col min="741" max="770" width="15.6640625" style="1" customWidth="1"/>
    <col min="771" max="771" width="10.77734375" style="1" customWidth="1"/>
    <col min="772" max="772" width="8.44140625" style="1"/>
    <col min="773" max="773" width="14" style="1" customWidth="1"/>
    <col min="774" max="995" width="8.44140625" style="1"/>
    <col min="996" max="996" width="25.44140625" style="1" customWidth="1"/>
    <col min="997" max="1026" width="15.6640625" style="1" customWidth="1"/>
    <col min="1027" max="1027" width="10.77734375" style="1" customWidth="1"/>
    <col min="1028" max="1028" width="8.44140625" style="1"/>
    <col min="1029" max="1029" width="14" style="1" customWidth="1"/>
    <col min="1030" max="1251" width="8.44140625" style="1"/>
    <col min="1252" max="1252" width="25.44140625" style="1" customWidth="1"/>
    <col min="1253" max="1282" width="15.6640625" style="1" customWidth="1"/>
    <col min="1283" max="1283" width="10.77734375" style="1" customWidth="1"/>
    <col min="1284" max="1284" width="8.44140625" style="1"/>
    <col min="1285" max="1285" width="14" style="1" customWidth="1"/>
    <col min="1286" max="1507" width="8.44140625" style="1"/>
    <col min="1508" max="1508" width="25.44140625" style="1" customWidth="1"/>
    <col min="1509" max="1538" width="15.6640625" style="1" customWidth="1"/>
    <col min="1539" max="1539" width="10.77734375" style="1" customWidth="1"/>
    <col min="1540" max="1540" width="8.44140625" style="1"/>
    <col min="1541" max="1541" width="14" style="1" customWidth="1"/>
    <col min="1542" max="1763" width="8.44140625" style="1"/>
    <col min="1764" max="1764" width="25.44140625" style="1" customWidth="1"/>
    <col min="1765" max="1794" width="15.6640625" style="1" customWidth="1"/>
    <col min="1795" max="1795" width="10.77734375" style="1" customWidth="1"/>
    <col min="1796" max="1796" width="8.44140625" style="1"/>
    <col min="1797" max="1797" width="14" style="1" customWidth="1"/>
    <col min="1798" max="2019" width="8.44140625" style="1"/>
    <col min="2020" max="2020" width="25.44140625" style="1" customWidth="1"/>
    <col min="2021" max="2050" width="15.6640625" style="1" customWidth="1"/>
    <col min="2051" max="2051" width="10.77734375" style="1" customWidth="1"/>
    <col min="2052" max="2052" width="8.44140625" style="1"/>
    <col min="2053" max="2053" width="14" style="1" customWidth="1"/>
    <col min="2054" max="2275" width="8.44140625" style="1"/>
    <col min="2276" max="2276" width="25.44140625" style="1" customWidth="1"/>
    <col min="2277" max="2306" width="15.6640625" style="1" customWidth="1"/>
    <col min="2307" max="2307" width="10.77734375" style="1" customWidth="1"/>
    <col min="2308" max="2308" width="8.44140625" style="1"/>
    <col min="2309" max="2309" width="14" style="1" customWidth="1"/>
    <col min="2310" max="2531" width="8.44140625" style="1"/>
    <col min="2532" max="2532" width="25.44140625" style="1" customWidth="1"/>
    <col min="2533" max="2562" width="15.6640625" style="1" customWidth="1"/>
    <col min="2563" max="2563" width="10.77734375" style="1" customWidth="1"/>
    <col min="2564" max="2564" width="8.44140625" style="1"/>
    <col min="2565" max="2565" width="14" style="1" customWidth="1"/>
    <col min="2566" max="2787" width="8.44140625" style="1"/>
    <col min="2788" max="2788" width="25.44140625" style="1" customWidth="1"/>
    <col min="2789" max="2818" width="15.6640625" style="1" customWidth="1"/>
    <col min="2819" max="2819" width="10.77734375" style="1" customWidth="1"/>
    <col min="2820" max="2820" width="8.44140625" style="1"/>
    <col min="2821" max="2821" width="14" style="1" customWidth="1"/>
    <col min="2822" max="3043" width="8.44140625" style="1"/>
    <col min="3044" max="3044" width="25.44140625" style="1" customWidth="1"/>
    <col min="3045" max="3074" width="15.6640625" style="1" customWidth="1"/>
    <col min="3075" max="3075" width="10.77734375" style="1" customWidth="1"/>
    <col min="3076" max="3076" width="8.44140625" style="1"/>
    <col min="3077" max="3077" width="14" style="1" customWidth="1"/>
    <col min="3078" max="3299" width="8.44140625" style="1"/>
    <col min="3300" max="3300" width="25.44140625" style="1" customWidth="1"/>
    <col min="3301" max="3330" width="15.6640625" style="1" customWidth="1"/>
    <col min="3331" max="3331" width="10.77734375" style="1" customWidth="1"/>
    <col min="3332" max="3332" width="8.44140625" style="1"/>
    <col min="3333" max="3333" width="14" style="1" customWidth="1"/>
    <col min="3334" max="3555" width="8.44140625" style="1"/>
    <col min="3556" max="3556" width="25.44140625" style="1" customWidth="1"/>
    <col min="3557" max="3586" width="15.6640625" style="1" customWidth="1"/>
    <col min="3587" max="3587" width="10.77734375" style="1" customWidth="1"/>
    <col min="3588" max="3588" width="8.44140625" style="1"/>
    <col min="3589" max="3589" width="14" style="1" customWidth="1"/>
    <col min="3590" max="3811" width="8.44140625" style="1"/>
    <col min="3812" max="3812" width="25.44140625" style="1" customWidth="1"/>
    <col min="3813" max="3842" width="15.6640625" style="1" customWidth="1"/>
    <col min="3843" max="3843" width="10.77734375" style="1" customWidth="1"/>
    <col min="3844" max="3844" width="8.44140625" style="1"/>
    <col min="3845" max="3845" width="14" style="1" customWidth="1"/>
    <col min="3846" max="4067" width="8.44140625" style="1"/>
    <col min="4068" max="4068" width="25.44140625" style="1" customWidth="1"/>
    <col min="4069" max="4098" width="15.6640625" style="1" customWidth="1"/>
    <col min="4099" max="4099" width="10.77734375" style="1" customWidth="1"/>
    <col min="4100" max="4100" width="8.44140625" style="1"/>
    <col min="4101" max="4101" width="14" style="1" customWidth="1"/>
    <col min="4102" max="4323" width="8.44140625" style="1"/>
    <col min="4324" max="4324" width="25.44140625" style="1" customWidth="1"/>
    <col min="4325" max="4354" width="15.6640625" style="1" customWidth="1"/>
    <col min="4355" max="4355" width="10.77734375" style="1" customWidth="1"/>
    <col min="4356" max="4356" width="8.44140625" style="1"/>
    <col min="4357" max="4357" width="14" style="1" customWidth="1"/>
    <col min="4358" max="4579" width="8.44140625" style="1"/>
    <col min="4580" max="4580" width="25.44140625" style="1" customWidth="1"/>
    <col min="4581" max="4610" width="15.6640625" style="1" customWidth="1"/>
    <col min="4611" max="4611" width="10.77734375" style="1" customWidth="1"/>
    <col min="4612" max="4612" width="8.44140625" style="1"/>
    <col min="4613" max="4613" width="14" style="1" customWidth="1"/>
    <col min="4614" max="4835" width="8.44140625" style="1"/>
    <col min="4836" max="4836" width="25.44140625" style="1" customWidth="1"/>
    <col min="4837" max="4866" width="15.6640625" style="1" customWidth="1"/>
    <col min="4867" max="4867" width="10.77734375" style="1" customWidth="1"/>
    <col min="4868" max="4868" width="8.44140625" style="1"/>
    <col min="4869" max="4869" width="14" style="1" customWidth="1"/>
    <col min="4870" max="5091" width="8.44140625" style="1"/>
    <col min="5092" max="5092" width="25.44140625" style="1" customWidth="1"/>
    <col min="5093" max="5122" width="15.6640625" style="1" customWidth="1"/>
    <col min="5123" max="5123" width="10.77734375" style="1" customWidth="1"/>
    <col min="5124" max="5124" width="8.44140625" style="1"/>
    <col min="5125" max="5125" width="14" style="1" customWidth="1"/>
    <col min="5126" max="5347" width="8.44140625" style="1"/>
    <col min="5348" max="5348" width="25.44140625" style="1" customWidth="1"/>
    <col min="5349" max="5378" width="15.6640625" style="1" customWidth="1"/>
    <col min="5379" max="5379" width="10.77734375" style="1" customWidth="1"/>
    <col min="5380" max="5380" width="8.44140625" style="1"/>
    <col min="5381" max="5381" width="14" style="1" customWidth="1"/>
    <col min="5382" max="5603" width="8.44140625" style="1"/>
    <col min="5604" max="5604" width="25.44140625" style="1" customWidth="1"/>
    <col min="5605" max="5634" width="15.6640625" style="1" customWidth="1"/>
    <col min="5635" max="5635" width="10.77734375" style="1" customWidth="1"/>
    <col min="5636" max="5636" width="8.44140625" style="1"/>
    <col min="5637" max="5637" width="14" style="1" customWidth="1"/>
    <col min="5638" max="5859" width="8.44140625" style="1"/>
    <col min="5860" max="5860" width="25.44140625" style="1" customWidth="1"/>
    <col min="5861" max="5890" width="15.6640625" style="1" customWidth="1"/>
    <col min="5891" max="5891" width="10.77734375" style="1" customWidth="1"/>
    <col min="5892" max="5892" width="8.44140625" style="1"/>
    <col min="5893" max="5893" width="14" style="1" customWidth="1"/>
    <col min="5894" max="6115" width="8.44140625" style="1"/>
    <col min="6116" max="6116" width="25.44140625" style="1" customWidth="1"/>
    <col min="6117" max="6146" width="15.6640625" style="1" customWidth="1"/>
    <col min="6147" max="6147" width="10.77734375" style="1" customWidth="1"/>
    <col min="6148" max="6148" width="8.44140625" style="1"/>
    <col min="6149" max="6149" width="14" style="1" customWidth="1"/>
    <col min="6150" max="6371" width="8.44140625" style="1"/>
    <col min="6372" max="6372" width="25.44140625" style="1" customWidth="1"/>
    <col min="6373" max="6402" width="15.6640625" style="1" customWidth="1"/>
    <col min="6403" max="6403" width="10.77734375" style="1" customWidth="1"/>
    <col min="6404" max="6404" width="8.44140625" style="1"/>
    <col min="6405" max="6405" width="14" style="1" customWidth="1"/>
    <col min="6406" max="6627" width="8.44140625" style="1"/>
    <col min="6628" max="6628" width="25.44140625" style="1" customWidth="1"/>
    <col min="6629" max="6658" width="15.6640625" style="1" customWidth="1"/>
    <col min="6659" max="6659" width="10.77734375" style="1" customWidth="1"/>
    <col min="6660" max="6660" width="8.44140625" style="1"/>
    <col min="6661" max="6661" width="14" style="1" customWidth="1"/>
    <col min="6662" max="6883" width="8.44140625" style="1"/>
    <col min="6884" max="6884" width="25.44140625" style="1" customWidth="1"/>
    <col min="6885" max="6914" width="15.6640625" style="1" customWidth="1"/>
    <col min="6915" max="6915" width="10.77734375" style="1" customWidth="1"/>
    <col min="6916" max="6916" width="8.44140625" style="1"/>
    <col min="6917" max="6917" width="14" style="1" customWidth="1"/>
    <col min="6918" max="7139" width="8.44140625" style="1"/>
    <col min="7140" max="7140" width="25.44140625" style="1" customWidth="1"/>
    <col min="7141" max="7170" width="15.6640625" style="1" customWidth="1"/>
    <col min="7171" max="7171" width="10.77734375" style="1" customWidth="1"/>
    <col min="7172" max="7172" width="8.44140625" style="1"/>
    <col min="7173" max="7173" width="14" style="1" customWidth="1"/>
    <col min="7174" max="7395" width="8.44140625" style="1"/>
    <col min="7396" max="7396" width="25.44140625" style="1" customWidth="1"/>
    <col min="7397" max="7426" width="15.6640625" style="1" customWidth="1"/>
    <col min="7427" max="7427" width="10.77734375" style="1" customWidth="1"/>
    <col min="7428" max="7428" width="8.44140625" style="1"/>
    <col min="7429" max="7429" width="14" style="1" customWidth="1"/>
    <col min="7430" max="7651" width="8.44140625" style="1"/>
    <col min="7652" max="7652" width="25.44140625" style="1" customWidth="1"/>
    <col min="7653" max="7682" width="15.6640625" style="1" customWidth="1"/>
    <col min="7683" max="7683" width="10.77734375" style="1" customWidth="1"/>
    <col min="7684" max="7684" width="8.44140625" style="1"/>
    <col min="7685" max="7685" width="14" style="1" customWidth="1"/>
    <col min="7686" max="7907" width="8.44140625" style="1"/>
    <col min="7908" max="7908" width="25.44140625" style="1" customWidth="1"/>
    <col min="7909" max="7938" width="15.6640625" style="1" customWidth="1"/>
    <col min="7939" max="7939" width="10.77734375" style="1" customWidth="1"/>
    <col min="7940" max="7940" width="8.44140625" style="1"/>
    <col min="7941" max="7941" width="14" style="1" customWidth="1"/>
    <col min="7942" max="8163" width="8.44140625" style="1"/>
    <col min="8164" max="8164" width="25.44140625" style="1" customWidth="1"/>
    <col min="8165" max="8194" width="15.6640625" style="1" customWidth="1"/>
    <col min="8195" max="8195" width="10.77734375" style="1" customWidth="1"/>
    <col min="8196" max="8196" width="8.44140625" style="1"/>
    <col min="8197" max="8197" width="14" style="1" customWidth="1"/>
    <col min="8198" max="8419" width="8.44140625" style="1"/>
    <col min="8420" max="8420" width="25.44140625" style="1" customWidth="1"/>
    <col min="8421" max="8450" width="15.6640625" style="1" customWidth="1"/>
    <col min="8451" max="8451" width="10.77734375" style="1" customWidth="1"/>
    <col min="8452" max="8452" width="8.44140625" style="1"/>
    <col min="8453" max="8453" width="14" style="1" customWidth="1"/>
    <col min="8454" max="8675" width="8.44140625" style="1"/>
    <col min="8676" max="8676" width="25.44140625" style="1" customWidth="1"/>
    <col min="8677" max="8706" width="15.6640625" style="1" customWidth="1"/>
    <col min="8707" max="8707" width="10.77734375" style="1" customWidth="1"/>
    <col min="8708" max="8708" width="8.44140625" style="1"/>
    <col min="8709" max="8709" width="14" style="1" customWidth="1"/>
    <col min="8710" max="8931" width="8.44140625" style="1"/>
    <col min="8932" max="8932" width="25.44140625" style="1" customWidth="1"/>
    <col min="8933" max="8962" width="15.6640625" style="1" customWidth="1"/>
    <col min="8963" max="8963" width="10.77734375" style="1" customWidth="1"/>
    <col min="8964" max="8964" width="8.44140625" style="1"/>
    <col min="8965" max="8965" width="14" style="1" customWidth="1"/>
    <col min="8966" max="9187" width="8.44140625" style="1"/>
    <col min="9188" max="9188" width="25.44140625" style="1" customWidth="1"/>
    <col min="9189" max="9218" width="15.6640625" style="1" customWidth="1"/>
    <col min="9219" max="9219" width="10.77734375" style="1" customWidth="1"/>
    <col min="9220" max="9220" width="8.44140625" style="1"/>
    <col min="9221" max="9221" width="14" style="1" customWidth="1"/>
    <col min="9222" max="9443" width="8.44140625" style="1"/>
    <col min="9444" max="9444" width="25.44140625" style="1" customWidth="1"/>
    <col min="9445" max="9474" width="15.6640625" style="1" customWidth="1"/>
    <col min="9475" max="9475" width="10.77734375" style="1" customWidth="1"/>
    <col min="9476" max="9476" width="8.44140625" style="1"/>
    <col min="9477" max="9477" width="14" style="1" customWidth="1"/>
    <col min="9478" max="9699" width="8.44140625" style="1"/>
    <col min="9700" max="9700" width="25.44140625" style="1" customWidth="1"/>
    <col min="9701" max="9730" width="15.6640625" style="1" customWidth="1"/>
    <col min="9731" max="9731" width="10.77734375" style="1" customWidth="1"/>
    <col min="9732" max="9732" width="8.44140625" style="1"/>
    <col min="9733" max="9733" width="14" style="1" customWidth="1"/>
    <col min="9734" max="9955" width="8.44140625" style="1"/>
    <col min="9956" max="9956" width="25.44140625" style="1" customWidth="1"/>
    <col min="9957" max="9986" width="15.6640625" style="1" customWidth="1"/>
    <col min="9987" max="9987" width="10.77734375" style="1" customWidth="1"/>
    <col min="9988" max="9988" width="8.44140625" style="1"/>
    <col min="9989" max="9989" width="14" style="1" customWidth="1"/>
    <col min="9990" max="10211" width="8.44140625" style="1"/>
    <col min="10212" max="10212" width="25.44140625" style="1" customWidth="1"/>
    <col min="10213" max="10242" width="15.6640625" style="1" customWidth="1"/>
    <col min="10243" max="10243" width="10.77734375" style="1" customWidth="1"/>
    <col min="10244" max="10244" width="8.44140625" style="1"/>
    <col min="10245" max="10245" width="14" style="1" customWidth="1"/>
    <col min="10246" max="10467" width="8.44140625" style="1"/>
    <col min="10468" max="10468" width="25.44140625" style="1" customWidth="1"/>
    <col min="10469" max="10498" width="15.6640625" style="1" customWidth="1"/>
    <col min="10499" max="10499" width="10.77734375" style="1" customWidth="1"/>
    <col min="10500" max="10500" width="8.44140625" style="1"/>
    <col min="10501" max="10501" width="14" style="1" customWidth="1"/>
    <col min="10502" max="10723" width="8.44140625" style="1"/>
    <col min="10724" max="10724" width="25.44140625" style="1" customWidth="1"/>
    <col min="10725" max="10754" width="15.6640625" style="1" customWidth="1"/>
    <col min="10755" max="10755" width="10.77734375" style="1" customWidth="1"/>
    <col min="10756" max="10756" width="8.44140625" style="1"/>
    <col min="10757" max="10757" width="14" style="1" customWidth="1"/>
    <col min="10758" max="10979" width="8.44140625" style="1"/>
    <col min="10980" max="10980" width="25.44140625" style="1" customWidth="1"/>
    <col min="10981" max="11010" width="15.6640625" style="1" customWidth="1"/>
    <col min="11011" max="11011" width="10.77734375" style="1" customWidth="1"/>
    <col min="11012" max="11012" width="8.44140625" style="1"/>
    <col min="11013" max="11013" width="14" style="1" customWidth="1"/>
    <col min="11014" max="11235" width="8.44140625" style="1"/>
    <col min="11236" max="11236" width="25.44140625" style="1" customWidth="1"/>
    <col min="11237" max="11266" width="15.6640625" style="1" customWidth="1"/>
    <col min="11267" max="11267" width="10.77734375" style="1" customWidth="1"/>
    <col min="11268" max="11268" width="8.44140625" style="1"/>
    <col min="11269" max="11269" width="14" style="1" customWidth="1"/>
    <col min="11270" max="11491" width="8.44140625" style="1"/>
    <col min="11492" max="11492" width="25.44140625" style="1" customWidth="1"/>
    <col min="11493" max="11522" width="15.6640625" style="1" customWidth="1"/>
    <col min="11523" max="11523" width="10.77734375" style="1" customWidth="1"/>
    <col min="11524" max="11524" width="8.44140625" style="1"/>
    <col min="11525" max="11525" width="14" style="1" customWidth="1"/>
    <col min="11526" max="11747" width="8.44140625" style="1"/>
    <col min="11748" max="11748" width="25.44140625" style="1" customWidth="1"/>
    <col min="11749" max="11778" width="15.6640625" style="1" customWidth="1"/>
    <col min="11779" max="11779" width="10.77734375" style="1" customWidth="1"/>
    <col min="11780" max="11780" width="8.44140625" style="1"/>
    <col min="11781" max="11781" width="14" style="1" customWidth="1"/>
    <col min="11782" max="12003" width="8.44140625" style="1"/>
    <col min="12004" max="12004" width="25.44140625" style="1" customWidth="1"/>
    <col min="12005" max="12034" width="15.6640625" style="1" customWidth="1"/>
    <col min="12035" max="12035" width="10.77734375" style="1" customWidth="1"/>
    <col min="12036" max="12036" width="8.44140625" style="1"/>
    <col min="12037" max="12037" width="14" style="1" customWidth="1"/>
    <col min="12038" max="12259" width="8.44140625" style="1"/>
    <col min="12260" max="12260" width="25.44140625" style="1" customWidth="1"/>
    <col min="12261" max="12290" width="15.6640625" style="1" customWidth="1"/>
    <col min="12291" max="12291" width="10.77734375" style="1" customWidth="1"/>
    <col min="12292" max="12292" width="8.44140625" style="1"/>
    <col min="12293" max="12293" width="14" style="1" customWidth="1"/>
    <col min="12294" max="12515" width="8.44140625" style="1"/>
    <col min="12516" max="12516" width="25.44140625" style="1" customWidth="1"/>
    <col min="12517" max="12546" width="15.6640625" style="1" customWidth="1"/>
    <col min="12547" max="12547" width="10.77734375" style="1" customWidth="1"/>
    <col min="12548" max="12548" width="8.44140625" style="1"/>
    <col min="12549" max="12549" width="14" style="1" customWidth="1"/>
    <col min="12550" max="12771" width="8.44140625" style="1"/>
    <col min="12772" max="12772" width="25.44140625" style="1" customWidth="1"/>
    <col min="12773" max="12802" width="15.6640625" style="1" customWidth="1"/>
    <col min="12803" max="12803" width="10.77734375" style="1" customWidth="1"/>
    <col min="12804" max="12804" width="8.44140625" style="1"/>
    <col min="12805" max="12805" width="14" style="1" customWidth="1"/>
    <col min="12806" max="13027" width="8.44140625" style="1"/>
    <col min="13028" max="13028" width="25.44140625" style="1" customWidth="1"/>
    <col min="13029" max="13058" width="15.6640625" style="1" customWidth="1"/>
    <col min="13059" max="13059" width="10.77734375" style="1" customWidth="1"/>
    <col min="13060" max="13060" width="8.44140625" style="1"/>
    <col min="13061" max="13061" width="14" style="1" customWidth="1"/>
    <col min="13062" max="13283" width="8.44140625" style="1"/>
    <col min="13284" max="13284" width="25.44140625" style="1" customWidth="1"/>
    <col min="13285" max="13314" width="15.6640625" style="1" customWidth="1"/>
    <col min="13315" max="13315" width="10.77734375" style="1" customWidth="1"/>
    <col min="13316" max="13316" width="8.44140625" style="1"/>
    <col min="13317" max="13317" width="14" style="1" customWidth="1"/>
    <col min="13318" max="13539" width="8.44140625" style="1"/>
    <col min="13540" max="13540" width="25.44140625" style="1" customWidth="1"/>
    <col min="13541" max="13570" width="15.6640625" style="1" customWidth="1"/>
    <col min="13571" max="13571" width="10.77734375" style="1" customWidth="1"/>
    <col min="13572" max="13572" width="8.44140625" style="1"/>
    <col min="13573" max="13573" width="14" style="1" customWidth="1"/>
    <col min="13574" max="13795" width="8.44140625" style="1"/>
    <col min="13796" max="13796" width="25.44140625" style="1" customWidth="1"/>
    <col min="13797" max="13826" width="15.6640625" style="1" customWidth="1"/>
    <col min="13827" max="13827" width="10.77734375" style="1" customWidth="1"/>
    <col min="13828" max="13828" width="8.44140625" style="1"/>
    <col min="13829" max="13829" width="14" style="1" customWidth="1"/>
    <col min="13830" max="14051" width="8.44140625" style="1"/>
    <col min="14052" max="14052" width="25.44140625" style="1" customWidth="1"/>
    <col min="14053" max="14082" width="15.6640625" style="1" customWidth="1"/>
    <col min="14083" max="14083" width="10.77734375" style="1" customWidth="1"/>
    <col min="14084" max="14084" width="8.44140625" style="1"/>
    <col min="14085" max="14085" width="14" style="1" customWidth="1"/>
    <col min="14086" max="14307" width="8.44140625" style="1"/>
    <col min="14308" max="14308" width="25.44140625" style="1" customWidth="1"/>
    <col min="14309" max="14338" width="15.6640625" style="1" customWidth="1"/>
    <col min="14339" max="14339" width="10.77734375" style="1" customWidth="1"/>
    <col min="14340" max="14340" width="8.44140625" style="1"/>
    <col min="14341" max="14341" width="14" style="1" customWidth="1"/>
    <col min="14342" max="14563" width="8.44140625" style="1"/>
    <col min="14564" max="14564" width="25.44140625" style="1" customWidth="1"/>
    <col min="14565" max="14594" width="15.6640625" style="1" customWidth="1"/>
    <col min="14595" max="14595" width="10.77734375" style="1" customWidth="1"/>
    <col min="14596" max="14596" width="8.44140625" style="1"/>
    <col min="14597" max="14597" width="14" style="1" customWidth="1"/>
    <col min="14598" max="14819" width="8.44140625" style="1"/>
    <col min="14820" max="14820" width="25.44140625" style="1" customWidth="1"/>
    <col min="14821" max="14850" width="15.6640625" style="1" customWidth="1"/>
    <col min="14851" max="14851" width="10.77734375" style="1" customWidth="1"/>
    <col min="14852" max="14852" width="8.44140625" style="1"/>
    <col min="14853" max="14853" width="14" style="1" customWidth="1"/>
    <col min="14854" max="15075" width="8.44140625" style="1"/>
    <col min="15076" max="15076" width="25.44140625" style="1" customWidth="1"/>
    <col min="15077" max="15106" width="15.6640625" style="1" customWidth="1"/>
    <col min="15107" max="15107" width="10.77734375" style="1" customWidth="1"/>
    <col min="15108" max="15108" width="8.44140625" style="1"/>
    <col min="15109" max="15109" width="14" style="1" customWidth="1"/>
    <col min="15110" max="15331" width="8.44140625" style="1"/>
    <col min="15332" max="15332" width="25.44140625" style="1" customWidth="1"/>
    <col min="15333" max="15362" width="15.6640625" style="1" customWidth="1"/>
    <col min="15363" max="15363" width="10.77734375" style="1" customWidth="1"/>
    <col min="15364" max="15364" width="8.44140625" style="1"/>
    <col min="15365" max="15365" width="14" style="1" customWidth="1"/>
    <col min="15366" max="15587" width="8.44140625" style="1"/>
    <col min="15588" max="15588" width="25.44140625" style="1" customWidth="1"/>
    <col min="15589" max="15618" width="15.6640625" style="1" customWidth="1"/>
    <col min="15619" max="15619" width="10.77734375" style="1" customWidth="1"/>
    <col min="15620" max="15620" width="8.44140625" style="1"/>
    <col min="15621" max="15621" width="14" style="1" customWidth="1"/>
    <col min="15622" max="15843" width="8.44140625" style="1"/>
    <col min="15844" max="15844" width="25.44140625" style="1" customWidth="1"/>
    <col min="15845" max="15874" width="15.6640625" style="1" customWidth="1"/>
    <col min="15875" max="15875" width="10.77734375" style="1" customWidth="1"/>
    <col min="15876" max="15876" width="8.44140625" style="1"/>
    <col min="15877" max="15877" width="14" style="1" customWidth="1"/>
    <col min="15878" max="16099" width="8.44140625" style="1"/>
    <col min="16100" max="16100" width="25.44140625" style="1" customWidth="1"/>
    <col min="16101" max="16130" width="15.6640625" style="1" customWidth="1"/>
    <col min="16131" max="16131" width="10.77734375" style="1" customWidth="1"/>
    <col min="16132" max="16132" width="8.44140625" style="1"/>
    <col min="16133" max="16133" width="14" style="1" customWidth="1"/>
    <col min="16134" max="16384" width="8.44140625" style="1"/>
  </cols>
  <sheetData>
    <row r="1" spans="1:6" ht="48.75" customHeight="1" x14ac:dyDescent="0.25">
      <c r="A1" s="22" t="s">
        <v>19</v>
      </c>
      <c r="B1" s="22"/>
      <c r="C1" s="22"/>
      <c r="D1" s="22"/>
      <c r="E1" s="22"/>
      <c r="F1" s="22"/>
    </row>
    <row r="2" spans="1:6" ht="66.75" customHeight="1" x14ac:dyDescent="0.25">
      <c r="A2" s="8" t="s">
        <v>1</v>
      </c>
      <c r="B2" s="8" t="s">
        <v>9</v>
      </c>
      <c r="C2" s="8" t="s">
        <v>10</v>
      </c>
      <c r="D2" s="8" t="s">
        <v>32</v>
      </c>
      <c r="E2" s="8" t="s">
        <v>33</v>
      </c>
    </row>
    <row r="3" spans="1:6" ht="25.05" customHeight="1" x14ac:dyDescent="0.25">
      <c r="A3" s="5">
        <f>Tabulka4564750513456[[#This Row],[Interní číslo]]</f>
        <v>5601</v>
      </c>
      <c r="B3" s="6">
        <f>Tabulka4564750513456[[#This Row],[Na účtu zbývá
k 28. 2. 2022]]</f>
        <v>58.379999999999839</v>
      </c>
      <c r="C3" s="6">
        <f>Tabulka456475051345[[#This Row],[Na účtu zbývá
k 28. 2. 2022]]-Tabulka456475051345[[#This Row],[Logohrátky Slávka Boury 7.3.]]-Tabulka456475051345[[#This Row],[Veselá kytara 10.3.]]</f>
        <v>-45.520000000000167</v>
      </c>
      <c r="D3" s="7">
        <v>0</v>
      </c>
      <c r="E3" s="7">
        <v>103.9</v>
      </c>
    </row>
    <row r="4" spans="1:6" ht="25.05" customHeight="1" x14ac:dyDescent="0.25">
      <c r="A4" s="5">
        <f>Tabulka4564750513456[[#This Row],[Interní číslo]]</f>
        <v>4321</v>
      </c>
      <c r="B4" s="6">
        <f>Tabulka4564750513456[[#This Row],[Na účtu zbývá
k 28. 2. 2022]]</f>
        <v>147.37999999999982</v>
      </c>
      <c r="C4" s="6">
        <f>Tabulka456475051345[[#This Row],[Na účtu zbývá
k 28. 2. 2022]]-Tabulka456475051345[[#This Row],[Logohrátky Slávka Boury 7.3.]]-Tabulka456475051345[[#This Row],[Veselá kytara 10.3.]]</f>
        <v>43.479999999999819</v>
      </c>
      <c r="D4" s="7">
        <v>0</v>
      </c>
      <c r="E4" s="7">
        <v>103.9</v>
      </c>
    </row>
    <row r="5" spans="1:6" ht="25.05" customHeight="1" x14ac:dyDescent="0.25">
      <c r="A5" s="5">
        <f>Tabulka4564750513456[[#This Row],[Interní číslo]]</f>
        <v>1512</v>
      </c>
      <c r="B5" s="6">
        <f>Tabulka4564750513456[[#This Row],[Na účtu zbývá
k 28. 2. 2022]]</f>
        <v>-100</v>
      </c>
      <c r="C5" s="6">
        <f>Tabulka456475051345[[#This Row],[Na účtu zbývá
k 28. 2. 2022]]-Tabulka456475051345[[#This Row],[Logohrátky Slávka Boury 7.3.]]-Tabulka456475051345[[#This Row],[Veselá kytara 10.3.]]</f>
        <v>-100</v>
      </c>
      <c r="D5" s="7">
        <v>0</v>
      </c>
      <c r="E5" s="7">
        <v>0</v>
      </c>
    </row>
    <row r="6" spans="1:6" ht="25.05" customHeight="1" x14ac:dyDescent="0.25">
      <c r="A6" s="11">
        <f>Tabulka4564750513456[[#This Row],[Interní číslo]]</f>
        <v>6802</v>
      </c>
      <c r="B6" s="12">
        <f>Tabulka4564750513456[[#This Row],[Na účtu zbývá
k 28. 2. 2022]]</f>
        <v>-2087.12</v>
      </c>
      <c r="C6" s="6">
        <f>Tabulka456475051345[[#This Row],[Na účtu zbývá
k 28. 2. 2022]]-Tabulka456475051345[[#This Row],[Logohrátky Slávka Boury 7.3.]]-Tabulka456475051345[[#This Row],[Veselá kytara 10.3.]]</f>
        <v>-2379.92</v>
      </c>
      <c r="D6" s="7">
        <v>188.9</v>
      </c>
      <c r="E6" s="7">
        <v>103.9</v>
      </c>
    </row>
    <row r="7" spans="1:6" ht="25.05" customHeight="1" x14ac:dyDescent="0.25">
      <c r="A7" s="5">
        <f>Tabulka4564750513456[[#This Row],[Interní číslo]]</f>
        <v>5831</v>
      </c>
      <c r="B7" s="6">
        <f>Tabulka4564750513456[[#This Row],[Na účtu zbývá
k 28. 2. 2022]]</f>
        <v>144.72999999999996</v>
      </c>
      <c r="C7" s="6">
        <f>Tabulka456475051345[[#This Row],[Na účtu zbývá
k 28. 2. 2022]]-Tabulka456475051345[[#This Row],[Logohrátky Slávka Boury 7.3.]]-Tabulka456475051345[[#This Row],[Veselá kytara 10.3.]]</f>
        <v>-148.07000000000005</v>
      </c>
      <c r="D7" s="7">
        <v>188.9</v>
      </c>
      <c r="E7" s="7">
        <v>103.9</v>
      </c>
    </row>
    <row r="8" spans="1:6" ht="25.05" customHeight="1" x14ac:dyDescent="0.25">
      <c r="A8" s="5">
        <f>Tabulka4564750513456[[#This Row],[Interní číslo]]</f>
        <v>5438</v>
      </c>
      <c r="B8" s="6">
        <f>Tabulka4564750513456[[#This Row],[Na účtu zbývá
k 28. 2. 2022]]</f>
        <v>481.57999999999987</v>
      </c>
      <c r="C8" s="6">
        <f>Tabulka456475051345[[#This Row],[Na účtu zbývá
k 28. 2. 2022]]-Tabulka456475051345[[#This Row],[Logohrátky Slávka Boury 7.3.]]-Tabulka456475051345[[#This Row],[Veselá kytara 10.3.]]</f>
        <v>188.77999999999983</v>
      </c>
      <c r="D8" s="7">
        <v>188.9</v>
      </c>
      <c r="E8" s="7">
        <v>103.9</v>
      </c>
    </row>
    <row r="9" spans="1:6" ht="25.05" customHeight="1" x14ac:dyDescent="0.25">
      <c r="A9" s="5">
        <f>Tabulka4564750513456[[#This Row],[Interní číslo]]</f>
        <v>5731</v>
      </c>
      <c r="B9" s="6">
        <f>Tabulka4564750513456[[#This Row],[Na účtu zbývá
k 28. 2. 2022]]</f>
        <v>-325.84999999999997</v>
      </c>
      <c r="C9" s="6">
        <f>Tabulka456475051345[[#This Row],[Na účtu zbývá
k 28. 2. 2022]]-Tabulka456475051345[[#This Row],[Logohrátky Slávka Boury 7.3.]]-Tabulka456475051345[[#This Row],[Veselá kytara 10.3.]]</f>
        <v>-618.65</v>
      </c>
      <c r="D9" s="7">
        <v>188.9</v>
      </c>
      <c r="E9" s="7">
        <v>103.9</v>
      </c>
    </row>
    <row r="10" spans="1:6" ht="25.05" customHeight="1" x14ac:dyDescent="0.25">
      <c r="A10" s="5">
        <f>Tabulka4564750513456[[#This Row],[Interní číslo]]</f>
        <v>4856</v>
      </c>
      <c r="B10" s="6">
        <f>Tabulka4564750513456[[#This Row],[Na účtu zbývá
k 28. 2. 2022]]</f>
        <v>1053.8</v>
      </c>
      <c r="C10" s="6">
        <f>Tabulka456475051345[[#This Row],[Na účtu zbývá
k 28. 2. 2022]]-Tabulka456475051345[[#This Row],[Logohrátky Slávka Boury 7.3.]]-Tabulka456475051345[[#This Row],[Veselá kytara 10.3.]]</f>
        <v>1053.8</v>
      </c>
      <c r="D10" s="7">
        <v>0</v>
      </c>
      <c r="E10" s="7">
        <v>0</v>
      </c>
    </row>
    <row r="11" spans="1:6" ht="25.05" customHeight="1" x14ac:dyDescent="0.25">
      <c r="A11" s="5">
        <f>Tabulka4564750513456[[#This Row],[Interní číslo]]</f>
        <v>5607</v>
      </c>
      <c r="B11" s="6">
        <f>Tabulka4564750513456[[#This Row],[Na účtu zbývá
k 28. 2. 2022]]</f>
        <v>-24.120000000000104</v>
      </c>
      <c r="C11" s="6">
        <f>Tabulka456475051345[[#This Row],[Na účtu zbývá
k 28. 2. 2022]]-Tabulka456475051345[[#This Row],[Logohrátky Slávka Boury 7.3.]]-Tabulka456475051345[[#This Row],[Veselá kytara 10.3.]]</f>
        <v>-316.92000000000007</v>
      </c>
      <c r="D11" s="7">
        <v>188.9</v>
      </c>
      <c r="E11" s="7">
        <v>103.9</v>
      </c>
    </row>
    <row r="12" spans="1:6" ht="25.05" customHeight="1" x14ac:dyDescent="0.25">
      <c r="A12" s="5">
        <f>Tabulka4564750513456[[#This Row],[Interní číslo]]</f>
        <v>5608</v>
      </c>
      <c r="B12" s="6">
        <f>Tabulka4564750513456[[#This Row],[Na účtu zbývá
k 28. 2. 2022]]</f>
        <v>-118.32000000000016</v>
      </c>
      <c r="C12" s="6">
        <f>Tabulka456475051345[[#This Row],[Na účtu zbývá
k 28. 2. 2022]]-Tabulka456475051345[[#This Row],[Logohrátky Slávka Boury 7.3.]]-Tabulka456475051345[[#This Row],[Veselá kytara 10.3.]]</f>
        <v>-118.32000000000016</v>
      </c>
      <c r="D12" s="7">
        <v>0</v>
      </c>
      <c r="E12" s="7">
        <v>0</v>
      </c>
    </row>
    <row r="13" spans="1:6" ht="25.05" customHeight="1" x14ac:dyDescent="0.25">
      <c r="A13" s="5">
        <f>Tabulka4564750513456[[#This Row],[Interní číslo]]</f>
        <v>5262</v>
      </c>
      <c r="B13" s="6">
        <f>Tabulka4564750513456[[#This Row],[Na účtu zbývá
k 28. 2. 2022]]</f>
        <v>-182.92000000000013</v>
      </c>
      <c r="C13" s="6">
        <f>Tabulka456475051345[[#This Row],[Na účtu zbývá
k 28. 2. 2022]]-Tabulka456475051345[[#This Row],[Logohrátky Slávka Boury 7.3.]]-Tabulka456475051345[[#This Row],[Veselá kytara 10.3.]]</f>
        <v>-475.72000000000014</v>
      </c>
      <c r="D13" s="7">
        <v>188.9</v>
      </c>
      <c r="E13" s="7">
        <v>103.9</v>
      </c>
    </row>
    <row r="14" spans="1:6" ht="25.05" customHeight="1" x14ac:dyDescent="0.25">
      <c r="A14" s="5">
        <f>Tabulka4564750513456[[#This Row],[Interní číslo]]</f>
        <v>5610</v>
      </c>
      <c r="B14" s="6">
        <f>Tabulka4564750513456[[#This Row],[Na účtu zbývá
k 28. 2. 2022]]</f>
        <v>292.23</v>
      </c>
      <c r="C14" s="6">
        <f>Tabulka456475051345[[#This Row],[Na účtu zbývá
k 28. 2. 2022]]-Tabulka456475051345[[#This Row],[Logohrátky Slávka Boury 7.3.]]-Tabulka456475051345[[#This Row],[Veselá kytara 10.3.]]</f>
        <v>188.33</v>
      </c>
      <c r="D14" s="7">
        <v>0</v>
      </c>
      <c r="E14" s="7">
        <v>103.9</v>
      </c>
    </row>
    <row r="15" spans="1:6" ht="25.05" customHeight="1" x14ac:dyDescent="0.25">
      <c r="A15" s="5">
        <f>Tabulka4564750513456[[#This Row],[Interní číslo]]</f>
        <v>5612</v>
      </c>
      <c r="B15" s="6">
        <f>Tabulka4564750513456[[#This Row],[Na účtu zbývá
k 28. 2. 2022]]</f>
        <v>80.059999999999889</v>
      </c>
      <c r="C15" s="6">
        <f>Tabulka456475051345[[#This Row],[Na účtu zbývá
k 28. 2. 2022]]-Tabulka456475051345[[#This Row],[Logohrátky Slávka Boury 7.3.]]-Tabulka456475051345[[#This Row],[Veselá kytara 10.3.]]</f>
        <v>-23.840000000000117</v>
      </c>
      <c r="D15" s="7">
        <v>0</v>
      </c>
      <c r="E15" s="7">
        <v>103.9</v>
      </c>
    </row>
    <row r="16" spans="1:6" ht="25.05" customHeight="1" x14ac:dyDescent="0.25">
      <c r="A16" s="5">
        <f>Tabulka4564750513456[[#This Row],[Interní číslo]]</f>
        <v>5613</v>
      </c>
      <c r="B16" s="6">
        <f>Tabulka4564750513456[[#This Row],[Na účtu zbývá
k 28. 2. 2022]]</f>
        <v>180.05999999999989</v>
      </c>
      <c r="C16" s="6">
        <f>Tabulka456475051345[[#This Row],[Na účtu zbývá
k 28. 2. 2022]]-Tabulka456475051345[[#This Row],[Logohrátky Slávka Boury 7.3.]]-Tabulka456475051345[[#This Row],[Veselá kytara 10.3.]]</f>
        <v>-112.74000000000012</v>
      </c>
      <c r="D16" s="7">
        <v>188.9</v>
      </c>
      <c r="E16" s="7">
        <v>103.9</v>
      </c>
    </row>
    <row r="17" spans="1:5" ht="25.05" customHeight="1" x14ac:dyDescent="0.25">
      <c r="A17" s="5">
        <f>Tabulka4564750513456[[#This Row],[Interní číslo]]</f>
        <v>5281</v>
      </c>
      <c r="B17" s="6">
        <f>Tabulka4564750513456[[#This Row],[Na účtu zbývá
k 28. 2. 2022]]</f>
        <v>301.2</v>
      </c>
      <c r="C17" s="6">
        <f>Tabulka456475051345[[#This Row],[Na účtu zbývá
k 28. 2. 2022]]-Tabulka456475051345[[#This Row],[Logohrátky Slávka Boury 7.3.]]-Tabulka456475051345[[#This Row],[Veselá kytara 10.3.]]</f>
        <v>8.3999999999999773</v>
      </c>
      <c r="D17" s="7">
        <v>188.9</v>
      </c>
      <c r="E17" s="7">
        <v>103.9</v>
      </c>
    </row>
    <row r="18" spans="1:5" ht="25.05" customHeight="1" x14ac:dyDescent="0.25">
      <c r="A18" s="5">
        <f>Tabulka4564750513456[[#This Row],[Interní číslo]]</f>
        <v>2021</v>
      </c>
      <c r="B18" s="6">
        <f>Tabulka4564750513456[[#This Row],[Na účtu zbývá
k 28. 2. 2022]]</f>
        <v>-42.120000000000118</v>
      </c>
      <c r="C18" s="6">
        <f>Tabulka456475051345[[#This Row],[Na účtu zbývá
k 28. 2. 2022]]-Tabulka456475051345[[#This Row],[Logohrátky Slávka Boury 7.3.]]-Tabulka456475051345[[#This Row],[Veselá kytara 10.3.]]</f>
        <v>-42.120000000000118</v>
      </c>
      <c r="D18" s="7">
        <v>0</v>
      </c>
      <c r="E18" s="7">
        <v>0</v>
      </c>
    </row>
    <row r="19" spans="1:5" ht="25.05" customHeight="1" x14ac:dyDescent="0.25">
      <c r="A19" s="5">
        <f>Tabulka4564750513456[[#This Row],[Interní číslo]]</f>
        <v>5617</v>
      </c>
      <c r="B19" s="6">
        <f>Tabulka4564750513456[[#This Row],[Na účtu zbývá
k 28. 2. 2022]]</f>
        <v>-333.33</v>
      </c>
      <c r="C19" s="6">
        <f>Tabulka456475051345[[#This Row],[Na účtu zbývá
k 28. 2. 2022]]-Tabulka456475051345[[#This Row],[Logohrátky Slávka Boury 7.3.]]-Tabulka456475051345[[#This Row],[Veselá kytara 10.3.]]</f>
        <v>-626.13</v>
      </c>
      <c r="D19" s="7">
        <v>188.9</v>
      </c>
      <c r="E19" s="7">
        <v>103.9</v>
      </c>
    </row>
    <row r="20" spans="1:5" ht="25.05" customHeight="1" x14ac:dyDescent="0.25">
      <c r="A20" s="5">
        <f>Tabulka4564750513456[[#This Row],[Interní číslo]]</f>
        <v>5618</v>
      </c>
      <c r="B20" s="6">
        <f>Tabulka4564750513456[[#This Row],[Na účtu zbývá
k 28. 2. 2022]]</f>
        <v>-27.360000000000056</v>
      </c>
      <c r="C20" s="6">
        <f>Tabulka456475051345[[#This Row],[Na účtu zbývá
k 28. 2. 2022]]-Tabulka456475051345[[#This Row],[Logohrátky Slávka Boury 7.3.]]-Tabulka456475051345[[#This Row],[Veselá kytara 10.3.]]</f>
        <v>-320.16000000000008</v>
      </c>
      <c r="D20" s="7">
        <v>188.9</v>
      </c>
      <c r="E20" s="7">
        <v>103.9</v>
      </c>
    </row>
    <row r="21" spans="1:5" ht="25.05" customHeight="1" x14ac:dyDescent="0.25">
      <c r="A21" s="5">
        <f>Tabulka4564750513456[[#This Row],[Interní číslo]]</f>
        <v>5619</v>
      </c>
      <c r="B21" s="6">
        <f>Tabulka4564750513456[[#This Row],[Na účtu zbývá
k 28. 2. 2022]]</f>
        <v>1114.23</v>
      </c>
      <c r="C21" s="6">
        <f>Tabulka456475051345[[#This Row],[Na účtu zbývá
k 28. 2. 2022]]-Tabulka456475051345[[#This Row],[Logohrátky Slávka Boury 7.3.]]-Tabulka456475051345[[#This Row],[Veselá kytara 10.3.]]</f>
        <v>1010.33</v>
      </c>
      <c r="D21" s="7">
        <v>0</v>
      </c>
      <c r="E21" s="7">
        <v>103.9</v>
      </c>
    </row>
    <row r="22" spans="1:5" ht="25.05" customHeight="1" x14ac:dyDescent="0.25">
      <c r="A22" s="5">
        <f>Tabulka4564750513456[[#This Row],[Interní číslo]]</f>
        <v>5620</v>
      </c>
      <c r="B22" s="6">
        <f>Tabulka4564750513456[[#This Row],[Na účtu zbývá
k 28. 2. 2022]]</f>
        <v>-363.82000000000011</v>
      </c>
      <c r="C22" s="6">
        <f>Tabulka456475051345[[#This Row],[Na účtu zbývá
k 28. 2. 2022]]-Tabulka456475051345[[#This Row],[Logohrátky Slávka Boury 7.3.]]-Tabulka456475051345[[#This Row],[Veselá kytara 10.3.]]</f>
        <v>-656.62000000000012</v>
      </c>
      <c r="D22" s="7">
        <v>188.9</v>
      </c>
      <c r="E22" s="7">
        <v>103.9</v>
      </c>
    </row>
    <row r="23" spans="1:5" ht="25.05" customHeight="1" x14ac:dyDescent="0.25">
      <c r="A23" s="5">
        <f>Tabulka4564750513456[[#This Row],[Interní číslo]]</f>
        <v>5621</v>
      </c>
      <c r="B23" s="6">
        <f>Tabulka4564750513456[[#This Row],[Na účtu zbývá
k 28. 2. 2022]]</f>
        <v>-487.12000000000012</v>
      </c>
      <c r="C23" s="6">
        <f>Tabulka456475051345[[#This Row],[Na účtu zbývá
k 28. 2. 2022]]-Tabulka456475051345[[#This Row],[Logohrátky Slávka Boury 7.3.]]-Tabulka456475051345[[#This Row],[Veselá kytara 10.3.]]</f>
        <v>-591.0200000000001</v>
      </c>
      <c r="D23" s="7">
        <v>0</v>
      </c>
      <c r="E23" s="7">
        <v>103.9</v>
      </c>
    </row>
    <row r="24" spans="1:5" ht="25.05" customHeight="1" x14ac:dyDescent="0.25">
      <c r="A24" s="5">
        <f>Tabulka4564750513456[[#This Row],[Interní číslo]]</f>
        <v>5623</v>
      </c>
      <c r="B24" s="6">
        <f>Tabulka4564750513456[[#This Row],[Na účtu zbývá
k 28. 2. 2022]]</f>
        <v>-40.129999999999924</v>
      </c>
      <c r="C24" s="6">
        <f>Tabulka456475051345[[#This Row],[Na účtu zbývá
k 28. 2. 2022]]-Tabulka456475051345[[#This Row],[Logohrátky Slávka Boury 7.3.]]-Tabulka456475051345[[#This Row],[Veselá kytara 10.3.]]</f>
        <v>-144.02999999999992</v>
      </c>
      <c r="D24" s="7">
        <v>0</v>
      </c>
      <c r="E24" s="7">
        <v>103.9</v>
      </c>
    </row>
    <row r="25" spans="1:5" ht="25.05" customHeight="1" x14ac:dyDescent="0.25">
      <c r="A25" s="5">
        <f>Tabulka4564750513456[[#This Row],[Interní číslo]]</f>
        <v>4421</v>
      </c>
      <c r="B25" s="6">
        <f>Tabulka4564750513456[[#This Row],[Na účtu zbývá
k 28. 2. 2022]]</f>
        <v>-70.920000000000115</v>
      </c>
      <c r="C25" s="6">
        <f>Tabulka456475051345[[#This Row],[Na účtu zbývá
k 28. 2. 2022]]-Tabulka456475051345[[#This Row],[Logohrátky Slávka Boury 7.3.]]-Tabulka456475051345[[#This Row],[Veselá kytara 10.3.]]</f>
        <v>-363.72000000000014</v>
      </c>
      <c r="D25" s="7">
        <v>188.9</v>
      </c>
      <c r="E25" s="7">
        <v>103.9</v>
      </c>
    </row>
    <row r="26" spans="1:5" ht="25.05" customHeight="1" x14ac:dyDescent="0.25">
      <c r="A26" s="23">
        <f>Tabulka4564750513456[[#This Row],[Interní číslo]]</f>
        <v>5242</v>
      </c>
      <c r="B26" s="24">
        <f>Tabulka4564750513456[[#This Row],[Na účtu zbývá
k 28. 2. 2022]]</f>
        <v>446.17999999999984</v>
      </c>
      <c r="C26" s="25">
        <f>Tabulka456475051345[[#This Row],[Na účtu zbývá
k 28. 2. 2022]]-Tabulka456475051345[[#This Row],[Logohrátky Slávka Boury 7.3.]]-Tabulka456475051345[[#This Row],[Veselá kytara 10.3.]]</f>
        <v>446.17999999999984</v>
      </c>
      <c r="D26" s="26"/>
      <c r="E26" s="26"/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zoomScaleNormal="100" workbookViewId="0">
      <selection sqref="A1:F1"/>
    </sheetView>
  </sheetViews>
  <sheetFormatPr defaultColWidth="8.44140625" defaultRowHeight="13.2" x14ac:dyDescent="0.25"/>
  <cols>
    <col min="1" max="1" width="21.6640625" style="1" customWidth="1"/>
    <col min="2" max="2" width="21.6640625" style="4" customWidth="1"/>
    <col min="3" max="4" width="21.6640625" style="1" customWidth="1"/>
    <col min="5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2" t="s">
        <v>20</v>
      </c>
      <c r="B1" s="22"/>
      <c r="C1" s="22"/>
      <c r="D1" s="22"/>
      <c r="E1" s="22"/>
      <c r="F1" s="22"/>
    </row>
    <row r="2" spans="1:6" ht="66.75" customHeight="1" x14ac:dyDescent="0.25">
      <c r="A2" s="8" t="s">
        <v>1</v>
      </c>
      <c r="B2" s="8" t="s">
        <v>10</v>
      </c>
      <c r="C2" s="8" t="s">
        <v>11</v>
      </c>
      <c r="D2" s="8" t="s">
        <v>34</v>
      </c>
      <c r="E2" s="8" t="s">
        <v>35</v>
      </c>
    </row>
    <row r="3" spans="1:6" ht="25.05" customHeight="1" x14ac:dyDescent="0.25">
      <c r="A3" s="5">
        <f>Tabulka456475051345[[#This Row],[Interní číslo]]</f>
        <v>5601</v>
      </c>
      <c r="B3" s="6">
        <f>Tabulka456475051345[[#This Row],[Na účtu zbývá
k 31. 3. 2022]]</f>
        <v>-45.520000000000167</v>
      </c>
      <c r="C3" s="6">
        <f>Tabulka45647505134[[#This Row],[Na účtu zbývá
k 31. 3. 2022]]-Tabulka45647505134[[#This Row],[Muzikál O Pejskovi a kočičce 5.4.]]-Tabulka45647505134[[#This Row],[Dopravní hřiště 27.4.]]</f>
        <v>-171.52000000000015</v>
      </c>
      <c r="D3" s="7">
        <v>0</v>
      </c>
      <c r="E3" s="7">
        <v>126</v>
      </c>
    </row>
    <row r="4" spans="1:6" ht="25.05" customHeight="1" x14ac:dyDescent="0.25">
      <c r="A4" s="5">
        <f>Tabulka456475051345[[#This Row],[Interní číslo]]</f>
        <v>4321</v>
      </c>
      <c r="B4" s="6">
        <f>Tabulka456475051345[[#This Row],[Na účtu zbývá
k 31. 3. 2022]]</f>
        <v>43.479999999999819</v>
      </c>
      <c r="C4" s="6">
        <f>Tabulka45647505134[[#This Row],[Na účtu zbývá
k 31. 3. 2022]]-Tabulka45647505134[[#This Row],[Muzikál O Pejskovi a kočičce 5.4.]]-Tabulka45647505134[[#This Row],[Dopravní hřiště 27.4.]]</f>
        <v>-189.2200000000002</v>
      </c>
      <c r="D4" s="7">
        <v>106.7</v>
      </c>
      <c r="E4" s="7">
        <v>126</v>
      </c>
    </row>
    <row r="5" spans="1:6" ht="25.05" customHeight="1" x14ac:dyDescent="0.25">
      <c r="A5" s="5">
        <f>Tabulka456475051345[[#This Row],[Interní číslo]]</f>
        <v>1512</v>
      </c>
      <c r="B5" s="6">
        <f>Tabulka456475051345[[#This Row],[Na účtu zbývá
k 31. 3. 2022]]</f>
        <v>-100</v>
      </c>
      <c r="C5" s="6">
        <f>Tabulka45647505134[[#This Row],[Na účtu zbývá
k 31. 3. 2022]]-Tabulka45647505134[[#This Row],[Muzikál O Pejskovi a kočičce 5.4.]]-Tabulka45647505134[[#This Row],[Dopravní hřiště 27.4.]]</f>
        <v>-100</v>
      </c>
      <c r="D5" s="7">
        <v>0</v>
      </c>
      <c r="E5" s="7">
        <v>0</v>
      </c>
    </row>
    <row r="6" spans="1:6" ht="35.4" customHeight="1" x14ac:dyDescent="0.25">
      <c r="A6" s="11">
        <f>Tabulka456475051345[[#This Row],[Interní číslo]]</f>
        <v>6802</v>
      </c>
      <c r="B6" s="12">
        <f>Tabulka456475051345[[#This Row],[Na účtu zbývá
k 31. 3. 2022]]</f>
        <v>-2379.92</v>
      </c>
      <c r="C6" s="6">
        <f>Tabulka45647505134[[#This Row],[Na účtu zbývá
k 31. 3. 2022]]-Tabulka45647505134[[#This Row],[Muzikál O Pejskovi a kočičce 5.4.]]-Tabulka45647505134[[#This Row],[Dopravní hřiště 27.4.]]</f>
        <v>-2612.62</v>
      </c>
      <c r="D6" s="7">
        <v>106.7</v>
      </c>
      <c r="E6" s="7">
        <v>126</v>
      </c>
    </row>
    <row r="7" spans="1:6" ht="25.05" customHeight="1" x14ac:dyDescent="0.25">
      <c r="A7" s="5">
        <f>Tabulka456475051345[[#This Row],[Interní číslo]]</f>
        <v>5831</v>
      </c>
      <c r="B7" s="6">
        <f>Tabulka456475051345[[#This Row],[Na účtu zbývá
k 31. 3. 2022]]</f>
        <v>-148.07000000000005</v>
      </c>
      <c r="C7" s="6">
        <f>Tabulka45647505134[[#This Row],[Na účtu zbývá
k 31. 3. 2022]]-Tabulka45647505134[[#This Row],[Muzikál O Pejskovi a kočičce 5.4.]]-Tabulka45647505134[[#This Row],[Dopravní hřiště 27.4.]]</f>
        <v>-254.77000000000004</v>
      </c>
      <c r="D7" s="7">
        <v>106.7</v>
      </c>
      <c r="E7" s="7">
        <v>0</v>
      </c>
    </row>
    <row r="8" spans="1:6" ht="25.05" customHeight="1" x14ac:dyDescent="0.25">
      <c r="A8" s="5">
        <f>Tabulka456475051345[[#This Row],[Interní číslo]]</f>
        <v>5438</v>
      </c>
      <c r="B8" s="6">
        <f>Tabulka456475051345[[#This Row],[Na účtu zbývá
k 31. 3. 2022]]</f>
        <v>188.77999999999983</v>
      </c>
      <c r="C8" s="6">
        <f>Tabulka45647505134[[#This Row],[Na účtu zbývá
k 31. 3. 2022]]-Tabulka45647505134[[#This Row],[Muzikál O Pejskovi a kočičce 5.4.]]-Tabulka45647505134[[#This Row],[Dopravní hřiště 27.4.]]</f>
        <v>-43.920000000000172</v>
      </c>
      <c r="D8" s="7">
        <v>106.7</v>
      </c>
      <c r="E8" s="7">
        <v>126</v>
      </c>
    </row>
    <row r="9" spans="1:6" ht="25.05" customHeight="1" x14ac:dyDescent="0.25">
      <c r="A9" s="5">
        <f>Tabulka456475051345[[#This Row],[Interní číslo]]</f>
        <v>5731</v>
      </c>
      <c r="B9" s="6">
        <f>Tabulka456475051345[[#This Row],[Na účtu zbývá
k 31. 3. 2022]]</f>
        <v>-618.65</v>
      </c>
      <c r="C9" s="6">
        <f>Tabulka45647505134[[#This Row],[Na účtu zbývá
k 31. 3. 2022]]-Tabulka45647505134[[#This Row],[Muzikál O Pejskovi a kočičce 5.4.]]-Tabulka45647505134[[#This Row],[Dopravní hřiště 27.4.]]</f>
        <v>-851.35</v>
      </c>
      <c r="D9" s="7">
        <v>106.7</v>
      </c>
      <c r="E9" s="7">
        <v>126</v>
      </c>
    </row>
    <row r="10" spans="1:6" ht="25.05" customHeight="1" x14ac:dyDescent="0.25">
      <c r="A10" s="5">
        <f>Tabulka456475051345[[#This Row],[Interní číslo]]</f>
        <v>4856</v>
      </c>
      <c r="B10" s="6">
        <f>Tabulka456475051345[[#This Row],[Na účtu zbývá
k 31. 3. 2022]]</f>
        <v>1053.8</v>
      </c>
      <c r="C10" s="6">
        <f>Tabulka45647505134[[#This Row],[Na účtu zbývá
k 31. 3. 2022]]-Tabulka45647505134[[#This Row],[Muzikál O Pejskovi a kočičce 5.4.]]-Tabulka45647505134[[#This Row],[Dopravní hřiště 27.4.]]</f>
        <v>927.8</v>
      </c>
      <c r="D10" s="7">
        <v>0</v>
      </c>
      <c r="E10" s="7">
        <v>126</v>
      </c>
    </row>
    <row r="11" spans="1:6" ht="25.05" customHeight="1" x14ac:dyDescent="0.25">
      <c r="A11" s="5">
        <f>Tabulka456475051345[[#This Row],[Interní číslo]]</f>
        <v>5607</v>
      </c>
      <c r="B11" s="6">
        <f>Tabulka456475051345[[#This Row],[Na účtu zbývá
k 31. 3. 2022]]</f>
        <v>-316.92000000000007</v>
      </c>
      <c r="C11" s="6">
        <f>Tabulka45647505134[[#This Row],[Na účtu zbývá
k 31. 3. 2022]]-Tabulka45647505134[[#This Row],[Muzikál O Pejskovi a kočičce 5.4.]]-Tabulka45647505134[[#This Row],[Dopravní hřiště 27.4.]]</f>
        <v>-549.62000000000012</v>
      </c>
      <c r="D11" s="7">
        <v>106.7</v>
      </c>
      <c r="E11" s="7">
        <v>126</v>
      </c>
    </row>
    <row r="12" spans="1:6" ht="25.05" customHeight="1" x14ac:dyDescent="0.25">
      <c r="A12" s="5">
        <f>Tabulka456475051345[[#This Row],[Interní číslo]]</f>
        <v>5608</v>
      </c>
      <c r="B12" s="6">
        <f>Tabulka456475051345[[#This Row],[Na účtu zbývá
k 31. 3. 2022]]</f>
        <v>-118.32000000000016</v>
      </c>
      <c r="C12" s="6">
        <f>Tabulka45647505134[[#This Row],[Na účtu zbývá
k 31. 3. 2022]]-Tabulka45647505134[[#This Row],[Muzikál O Pejskovi a kočičce 5.4.]]-Tabulka45647505134[[#This Row],[Dopravní hřiště 27.4.]]</f>
        <v>-351.02000000000015</v>
      </c>
      <c r="D12" s="7">
        <v>106.7</v>
      </c>
      <c r="E12" s="7">
        <v>126</v>
      </c>
    </row>
    <row r="13" spans="1:6" ht="25.05" customHeight="1" x14ac:dyDescent="0.25">
      <c r="A13" s="5">
        <f>Tabulka456475051345[[#This Row],[Interní číslo]]</f>
        <v>5262</v>
      </c>
      <c r="B13" s="6">
        <f>Tabulka456475051345[[#This Row],[Na účtu zbývá
k 31. 3. 2022]]</f>
        <v>-475.72000000000014</v>
      </c>
      <c r="C13" s="6">
        <f>Tabulka45647505134[[#This Row],[Na účtu zbývá
k 31. 3. 2022]]-Tabulka45647505134[[#This Row],[Muzikál O Pejskovi a kočičce 5.4.]]-Tabulka45647505134[[#This Row],[Dopravní hřiště 27.4.]]</f>
        <v>-708.42000000000019</v>
      </c>
      <c r="D13" s="7">
        <v>106.7</v>
      </c>
      <c r="E13" s="7">
        <v>126</v>
      </c>
    </row>
    <row r="14" spans="1:6" ht="25.05" customHeight="1" x14ac:dyDescent="0.25">
      <c r="A14" s="5">
        <f>Tabulka456475051345[[#This Row],[Interní číslo]]</f>
        <v>5610</v>
      </c>
      <c r="B14" s="6">
        <f>Tabulka456475051345[[#This Row],[Na účtu zbývá
k 31. 3. 2022]]</f>
        <v>188.33</v>
      </c>
      <c r="C14" s="6">
        <f>Tabulka45647505134[[#This Row],[Na účtu zbývá
k 31. 3. 2022]]-Tabulka45647505134[[#This Row],[Muzikál O Pejskovi a kočičce 5.4.]]-Tabulka45647505134[[#This Row],[Dopravní hřiště 27.4.]]</f>
        <v>-44.36999999999999</v>
      </c>
      <c r="D14" s="7">
        <v>106.7</v>
      </c>
      <c r="E14" s="7">
        <v>126</v>
      </c>
    </row>
    <row r="15" spans="1:6" ht="25.05" customHeight="1" x14ac:dyDescent="0.25">
      <c r="A15" s="5">
        <f>Tabulka456475051345[[#This Row],[Interní číslo]]</f>
        <v>5612</v>
      </c>
      <c r="B15" s="6">
        <f>Tabulka456475051345[[#This Row],[Na účtu zbývá
k 31. 3. 2022]]</f>
        <v>-23.840000000000117</v>
      </c>
      <c r="C15" s="6">
        <f>Tabulka45647505134[[#This Row],[Na účtu zbývá
k 31. 3. 2022]]-Tabulka45647505134[[#This Row],[Muzikál O Pejskovi a kočičce 5.4.]]-Tabulka45647505134[[#This Row],[Dopravní hřiště 27.4.]]</f>
        <v>-130.54000000000013</v>
      </c>
      <c r="D15" s="7">
        <v>106.7</v>
      </c>
      <c r="E15" s="7">
        <v>0</v>
      </c>
    </row>
    <row r="16" spans="1:6" ht="25.05" customHeight="1" x14ac:dyDescent="0.25">
      <c r="A16" s="5">
        <f>Tabulka456475051345[[#This Row],[Interní číslo]]</f>
        <v>5613</v>
      </c>
      <c r="B16" s="6">
        <f>Tabulka456475051345[[#This Row],[Na účtu zbývá
k 31. 3. 2022]]</f>
        <v>-112.74000000000012</v>
      </c>
      <c r="C16" s="6">
        <f>Tabulka45647505134[[#This Row],[Na účtu zbývá
k 31. 3. 2022]]-Tabulka45647505134[[#This Row],[Muzikál O Pejskovi a kočičce 5.4.]]-Tabulka45647505134[[#This Row],[Dopravní hřiště 27.4.]]</f>
        <v>-219.44000000000011</v>
      </c>
      <c r="D16" s="7">
        <v>106.7</v>
      </c>
      <c r="E16" s="7">
        <v>0</v>
      </c>
    </row>
    <row r="17" spans="1:5" ht="25.05" customHeight="1" x14ac:dyDescent="0.25">
      <c r="A17" s="5">
        <f>Tabulka456475051345[[#This Row],[Interní číslo]]</f>
        <v>5281</v>
      </c>
      <c r="B17" s="6">
        <f>Tabulka456475051345[[#This Row],[Na účtu zbývá
k 31. 3. 2022]]</f>
        <v>8.3999999999999773</v>
      </c>
      <c r="C17" s="6">
        <f>Tabulka45647505134[[#This Row],[Na účtu zbývá
k 31. 3. 2022]]-Tabulka45647505134[[#This Row],[Muzikál O Pejskovi a kočičce 5.4.]]-Tabulka45647505134[[#This Row],[Dopravní hřiště 27.4.]]</f>
        <v>-224.3</v>
      </c>
      <c r="D17" s="7">
        <v>106.7</v>
      </c>
      <c r="E17" s="7">
        <v>126</v>
      </c>
    </row>
    <row r="18" spans="1:5" ht="25.05" customHeight="1" x14ac:dyDescent="0.25">
      <c r="A18" s="5">
        <f>Tabulka456475051345[[#This Row],[Interní číslo]]</f>
        <v>2021</v>
      </c>
      <c r="B18" s="6">
        <f>Tabulka456475051345[[#This Row],[Na účtu zbývá
k 31. 3. 2022]]</f>
        <v>-42.120000000000118</v>
      </c>
      <c r="C18" s="6">
        <f>Tabulka45647505134[[#This Row],[Na účtu zbývá
k 31. 3. 2022]]-Tabulka45647505134[[#This Row],[Muzikál O Pejskovi a kočičce 5.4.]]-Tabulka45647505134[[#This Row],[Dopravní hřiště 27.4.]]</f>
        <v>-148.82000000000011</v>
      </c>
      <c r="D18" s="7">
        <v>106.7</v>
      </c>
      <c r="E18" s="7">
        <v>0</v>
      </c>
    </row>
    <row r="19" spans="1:5" ht="25.05" customHeight="1" x14ac:dyDescent="0.25">
      <c r="A19" s="5">
        <f>Tabulka456475051345[[#This Row],[Interní číslo]]</f>
        <v>5617</v>
      </c>
      <c r="B19" s="6">
        <f>Tabulka456475051345[[#This Row],[Na účtu zbývá
k 31. 3. 2022]]</f>
        <v>-626.13</v>
      </c>
      <c r="C19" s="6">
        <f>Tabulka45647505134[[#This Row],[Na účtu zbývá
k 31. 3. 2022]]-Tabulka45647505134[[#This Row],[Muzikál O Pejskovi a kočičce 5.4.]]-Tabulka45647505134[[#This Row],[Dopravní hřiště 27.4.]]</f>
        <v>-752.13</v>
      </c>
      <c r="D19" s="7">
        <v>0</v>
      </c>
      <c r="E19" s="7">
        <v>126</v>
      </c>
    </row>
    <row r="20" spans="1:5" ht="25.05" customHeight="1" x14ac:dyDescent="0.25">
      <c r="A20" s="5">
        <f>Tabulka456475051345[[#This Row],[Interní číslo]]</f>
        <v>5618</v>
      </c>
      <c r="B20" s="6">
        <f>Tabulka456475051345[[#This Row],[Na účtu zbývá
k 31. 3. 2022]]</f>
        <v>-320.16000000000008</v>
      </c>
      <c r="C20" s="6">
        <f>Tabulka45647505134[[#This Row],[Na účtu zbývá
k 31. 3. 2022]]-Tabulka45647505134[[#This Row],[Muzikál O Pejskovi a kočičce 5.4.]]-Tabulka45647505134[[#This Row],[Dopravní hřiště 27.4.]]</f>
        <v>-552.86000000000013</v>
      </c>
      <c r="D20" s="7">
        <v>106.7</v>
      </c>
      <c r="E20" s="7">
        <v>126</v>
      </c>
    </row>
    <row r="21" spans="1:5" ht="25.05" customHeight="1" x14ac:dyDescent="0.25">
      <c r="A21" s="5">
        <f>Tabulka456475051345[[#This Row],[Interní číslo]]</f>
        <v>5619</v>
      </c>
      <c r="B21" s="6">
        <f>Tabulka456475051345[[#This Row],[Na účtu zbývá
k 31. 3. 2022]]</f>
        <v>1010.33</v>
      </c>
      <c r="C21" s="6">
        <f>Tabulka45647505134[[#This Row],[Na účtu zbývá
k 31. 3. 2022]]-Tabulka45647505134[[#This Row],[Muzikál O Pejskovi a kočičce 5.4.]]-Tabulka45647505134[[#This Row],[Dopravní hřiště 27.4.]]</f>
        <v>1010.33</v>
      </c>
      <c r="D21" s="7">
        <v>0</v>
      </c>
      <c r="E21" s="7">
        <v>0</v>
      </c>
    </row>
    <row r="22" spans="1:5" ht="25.05" customHeight="1" x14ac:dyDescent="0.25">
      <c r="A22" s="5">
        <f>Tabulka456475051345[[#This Row],[Interní číslo]]</f>
        <v>5620</v>
      </c>
      <c r="B22" s="6">
        <f>Tabulka456475051345[[#This Row],[Na účtu zbývá
k 31. 3. 2022]]</f>
        <v>-656.62000000000012</v>
      </c>
      <c r="C22" s="6">
        <f>Tabulka45647505134[[#This Row],[Na účtu zbývá
k 31. 3. 2022]]-Tabulka45647505134[[#This Row],[Muzikál O Pejskovi a kočičce 5.4.]]-Tabulka45647505134[[#This Row],[Dopravní hřiště 27.4.]]</f>
        <v>-889.32000000000016</v>
      </c>
      <c r="D22" s="7">
        <v>106.7</v>
      </c>
      <c r="E22" s="7">
        <v>126</v>
      </c>
    </row>
    <row r="23" spans="1:5" ht="25.05" customHeight="1" x14ac:dyDescent="0.25">
      <c r="A23" s="5">
        <f>Tabulka456475051345[[#This Row],[Interní číslo]]</f>
        <v>5621</v>
      </c>
      <c r="B23" s="6">
        <f>Tabulka456475051345[[#This Row],[Na účtu zbývá
k 31. 3. 2022]]</f>
        <v>-591.0200000000001</v>
      </c>
      <c r="C23" s="6">
        <f>Tabulka45647505134[[#This Row],[Na účtu zbývá
k 31. 3. 2022]]-Tabulka45647505134[[#This Row],[Muzikál O Pejskovi a kočičce 5.4.]]-Tabulka45647505134[[#This Row],[Dopravní hřiště 27.4.]]</f>
        <v>-823.72000000000014</v>
      </c>
      <c r="D23" s="7">
        <v>106.7</v>
      </c>
      <c r="E23" s="7">
        <v>126</v>
      </c>
    </row>
    <row r="24" spans="1:5" ht="25.05" customHeight="1" x14ac:dyDescent="0.25">
      <c r="A24" s="5">
        <f>Tabulka456475051345[[#This Row],[Interní číslo]]</f>
        <v>5623</v>
      </c>
      <c r="B24" s="6">
        <f>Tabulka456475051345[[#This Row],[Na účtu zbývá
k 31. 3. 2022]]</f>
        <v>-144.02999999999992</v>
      </c>
      <c r="C24" s="6">
        <f>Tabulka45647505134[[#This Row],[Na účtu zbývá
k 31. 3. 2022]]-Tabulka45647505134[[#This Row],[Muzikál O Pejskovi a kočičce 5.4.]]-Tabulka45647505134[[#This Row],[Dopravní hřiště 27.4.]]</f>
        <v>-376.7299999999999</v>
      </c>
      <c r="D24" s="7">
        <v>106.7</v>
      </c>
      <c r="E24" s="7">
        <v>126</v>
      </c>
    </row>
    <row r="25" spans="1:5" ht="25.05" customHeight="1" x14ac:dyDescent="0.25">
      <c r="A25" s="5">
        <f>Tabulka456475051345[[#This Row],[Interní číslo]]</f>
        <v>4421</v>
      </c>
      <c r="B25" s="6">
        <f>Tabulka456475051345[[#This Row],[Na účtu zbývá
k 31. 3. 2022]]</f>
        <v>-363.72000000000014</v>
      </c>
      <c r="C25" s="6">
        <f>Tabulka45647505134[[#This Row],[Na účtu zbývá
k 31. 3. 2022]]-Tabulka45647505134[[#This Row],[Muzikál O Pejskovi a kočičce 5.4.]]-Tabulka45647505134[[#This Row],[Dopravní hřiště 27.4.]]</f>
        <v>-596.42000000000007</v>
      </c>
      <c r="D25" s="7">
        <v>106.7</v>
      </c>
      <c r="E25" s="7">
        <v>126</v>
      </c>
    </row>
    <row r="26" spans="1:5" ht="25.2" customHeight="1" x14ac:dyDescent="0.25">
      <c r="A26" s="23">
        <f>Tabulka456475051345[[#This Row],[Interní číslo]]</f>
        <v>5242</v>
      </c>
      <c r="B26" s="24">
        <f>Tabulka456475051345[[#This Row],[Na účtu zbývá
k 31. 3. 2022]]</f>
        <v>446.17999999999984</v>
      </c>
      <c r="C26" s="25">
        <f>Tabulka45647505134[[#This Row],[Na účtu zbývá
k 31. 3. 2022]]-Tabulka45647505134[[#This Row],[Muzikál O Pejskovi a kočičce 5.4.]]-Tabulka45647505134[[#This Row],[Dopravní hřiště 27.4.]]</f>
        <v>446.17999999999984</v>
      </c>
      <c r="D26" s="26"/>
      <c r="E26" s="26"/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zoomScaleNormal="100" workbookViewId="0">
      <selection activeCell="J6" sqref="J6"/>
    </sheetView>
  </sheetViews>
  <sheetFormatPr defaultColWidth="8.44140625" defaultRowHeight="13.2" x14ac:dyDescent="0.25"/>
  <cols>
    <col min="1" max="1" width="21.6640625" style="1" customWidth="1"/>
    <col min="2" max="2" width="21.6640625" style="4" customWidth="1"/>
    <col min="3" max="4" width="21.6640625" style="1" customWidth="1"/>
    <col min="5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2" t="s">
        <v>21</v>
      </c>
      <c r="B1" s="22"/>
      <c r="C1" s="22"/>
      <c r="D1" s="22"/>
      <c r="E1" s="22"/>
      <c r="F1" s="22"/>
    </row>
    <row r="2" spans="1:6" ht="66.75" customHeight="1" x14ac:dyDescent="0.25">
      <c r="A2" s="8" t="s">
        <v>1</v>
      </c>
      <c r="B2" s="8" t="s">
        <v>11</v>
      </c>
      <c r="C2" s="8" t="s">
        <v>12</v>
      </c>
      <c r="D2" s="14" t="s">
        <v>36</v>
      </c>
      <c r="E2" s="14" t="s">
        <v>37</v>
      </c>
    </row>
    <row r="3" spans="1:6" ht="25.05" customHeight="1" x14ac:dyDescent="0.25">
      <c r="A3" s="5">
        <f>Tabulka45647505134[[#This Row],[Interní číslo]]</f>
        <v>5601</v>
      </c>
      <c r="B3" s="6">
        <f>Tabulka45647505134[[#This Row],[Na účtu zbývá
k 30. 4. 2022]]</f>
        <v>-171.52000000000015</v>
      </c>
      <c r="C3" s="28">
        <f>Tabulka4564750513[[#This Row],[Na účtu zbývá
k 30. 4. 2022]]-Tabulka4564750513[[#This Row],[Taneční program 3.5.2022]]-Tabulka4564750513[[#This Row],[Výlet Pony klub+doprava 12.5.2022]]</f>
        <v>-283.02000000000015</v>
      </c>
      <c r="D3" s="7">
        <v>111.5</v>
      </c>
      <c r="E3" s="7">
        <v>0</v>
      </c>
    </row>
    <row r="4" spans="1:6" ht="25.05" customHeight="1" x14ac:dyDescent="0.25">
      <c r="A4" s="5">
        <f>Tabulka45647505134[[#This Row],[Interní číslo]]</f>
        <v>4321</v>
      </c>
      <c r="B4" s="6">
        <f>Tabulka45647505134[[#This Row],[Na účtu zbývá
k 30. 4. 2022]]</f>
        <v>-189.2200000000002</v>
      </c>
      <c r="C4" s="28">
        <f>Tabulka4564750513[[#This Row],[Na účtu zbývá
k 30. 4. 2022]]-Tabulka4564750513[[#This Row],[Taneční program 3.5.2022]]-Tabulka4564750513[[#This Row],[Výlet Pony klub+doprava 12.5.2022]]</f>
        <v>-486.76000000000022</v>
      </c>
      <c r="D4" s="7">
        <v>111.5</v>
      </c>
      <c r="E4" s="7">
        <v>186.04</v>
      </c>
    </row>
    <row r="5" spans="1:6" ht="25.05" customHeight="1" x14ac:dyDescent="0.25">
      <c r="A5" s="5">
        <f>Tabulka45647505134[[#This Row],[Interní číslo]]</f>
        <v>1512</v>
      </c>
      <c r="B5" s="6">
        <f>Tabulka45647505134[[#This Row],[Na účtu zbývá
k 30. 4. 2022]]</f>
        <v>-100</v>
      </c>
      <c r="C5" s="28">
        <f>Tabulka4564750513[[#This Row],[Na účtu zbývá
k 30. 4. 2022]]-Tabulka4564750513[[#This Row],[Taneční program 3.5.2022]]-Tabulka4564750513[[#This Row],[Výlet Pony klub+doprava 12.5.2022]]</f>
        <v>-100</v>
      </c>
      <c r="D5" s="7">
        <v>0</v>
      </c>
      <c r="E5" s="7">
        <v>0</v>
      </c>
    </row>
    <row r="6" spans="1:6" ht="25.8" customHeight="1" x14ac:dyDescent="0.25">
      <c r="A6" s="5">
        <f>Tabulka45647505134[[#This Row],[Interní číslo]]</f>
        <v>6802</v>
      </c>
      <c r="B6" s="6">
        <f>Tabulka45647505134[[#This Row],[Na účtu zbývá
k 30. 4. 2022]]</f>
        <v>-2612.62</v>
      </c>
      <c r="C6" s="28">
        <f>Tabulka4564750513[[#This Row],[Na účtu zbývá
k 30. 4. 2022]]-Tabulka4564750513[[#This Row],[Taneční program 3.5.2022]]-Tabulka4564750513[[#This Row],[Výlet Pony klub+doprava 12.5.2022]]</f>
        <v>-2910.16</v>
      </c>
      <c r="D6" s="7">
        <v>111.5</v>
      </c>
      <c r="E6" s="7">
        <v>186.04</v>
      </c>
    </row>
    <row r="7" spans="1:6" ht="25.05" customHeight="1" x14ac:dyDescent="0.25">
      <c r="A7" s="5">
        <f>Tabulka45647505134[[#This Row],[Interní číslo]]</f>
        <v>5831</v>
      </c>
      <c r="B7" s="6">
        <f>Tabulka45647505134[[#This Row],[Na účtu zbývá
k 30. 4. 2022]]</f>
        <v>-254.77000000000004</v>
      </c>
      <c r="C7" s="28">
        <f>Tabulka4564750513[[#This Row],[Na účtu zbývá
k 30. 4. 2022]]-Tabulka4564750513[[#This Row],[Taneční program 3.5.2022]]-Tabulka4564750513[[#This Row],[Výlet Pony klub+doprava 12.5.2022]]</f>
        <v>-366.27000000000004</v>
      </c>
      <c r="D7" s="7">
        <v>111.5</v>
      </c>
      <c r="E7" s="7">
        <v>0</v>
      </c>
    </row>
    <row r="8" spans="1:6" ht="25.05" customHeight="1" x14ac:dyDescent="0.25">
      <c r="A8" s="5">
        <f>Tabulka45647505134[[#This Row],[Interní číslo]]</f>
        <v>5438</v>
      </c>
      <c r="B8" s="6">
        <f>Tabulka45647505134[[#This Row],[Na účtu zbývá
k 30. 4. 2022]]</f>
        <v>-43.920000000000172</v>
      </c>
      <c r="C8" s="28">
        <f>Tabulka4564750513[[#This Row],[Na účtu zbývá
k 30. 4. 2022]]-Tabulka4564750513[[#This Row],[Taneční program 3.5.2022]]-Tabulka4564750513[[#This Row],[Výlet Pony klub+doprava 12.5.2022]]</f>
        <v>-43.920000000000172</v>
      </c>
      <c r="D8" s="7">
        <v>0</v>
      </c>
      <c r="E8" s="7">
        <v>0</v>
      </c>
    </row>
    <row r="9" spans="1:6" ht="25.05" customHeight="1" x14ac:dyDescent="0.25">
      <c r="A9" s="5">
        <f>Tabulka45647505134[[#This Row],[Interní číslo]]</f>
        <v>5731</v>
      </c>
      <c r="B9" s="6">
        <f>Tabulka45647505134[[#This Row],[Na účtu zbývá
k 30. 4. 2022]]</f>
        <v>-851.35</v>
      </c>
      <c r="C9" s="28">
        <f>Tabulka4564750513[[#This Row],[Na účtu zbývá
k 30. 4. 2022]]-Tabulka4564750513[[#This Row],[Taneční program 3.5.2022]]-Tabulka4564750513[[#This Row],[Výlet Pony klub+doprava 12.5.2022]]</f>
        <v>-962.85</v>
      </c>
      <c r="D9" s="7">
        <v>111.5</v>
      </c>
      <c r="E9" s="7">
        <v>0</v>
      </c>
    </row>
    <row r="10" spans="1:6" ht="25.05" customHeight="1" x14ac:dyDescent="0.25">
      <c r="A10" s="5">
        <f>Tabulka45647505134[[#This Row],[Interní číslo]]</f>
        <v>4856</v>
      </c>
      <c r="B10" s="6">
        <f>Tabulka45647505134[[#This Row],[Na účtu zbývá
k 30. 4. 2022]]</f>
        <v>927.8</v>
      </c>
      <c r="C10" s="6">
        <f>Tabulka4564750513[[#This Row],[Na účtu zbývá
k 30. 4. 2022]]-Tabulka4564750513[[#This Row],[Taneční program 3.5.2022]]-Tabulka4564750513[[#This Row],[Výlet Pony klub+doprava 12.5.2022]]</f>
        <v>927.8</v>
      </c>
      <c r="D10" s="7">
        <v>0</v>
      </c>
      <c r="E10" s="7">
        <v>0</v>
      </c>
    </row>
    <row r="11" spans="1:6" ht="25.05" customHeight="1" x14ac:dyDescent="0.25">
      <c r="A11" s="5">
        <f>Tabulka45647505134[[#This Row],[Interní číslo]]</f>
        <v>5607</v>
      </c>
      <c r="B11" s="6">
        <f>Tabulka45647505134[[#This Row],[Na účtu zbývá
k 30. 4. 2022]]</f>
        <v>-549.62000000000012</v>
      </c>
      <c r="C11" s="28">
        <f>Tabulka4564750513[[#This Row],[Na účtu zbývá
k 30. 4. 2022]]-Tabulka4564750513[[#This Row],[Taneční program 3.5.2022]]-Tabulka4564750513[[#This Row],[Výlet Pony klub+doprava 12.5.2022]]</f>
        <v>-847.16000000000008</v>
      </c>
      <c r="D11" s="7">
        <v>111.5</v>
      </c>
      <c r="E11" s="7">
        <v>186.04</v>
      </c>
    </row>
    <row r="12" spans="1:6" ht="25.05" customHeight="1" x14ac:dyDescent="0.25">
      <c r="A12" s="5">
        <f>Tabulka45647505134[[#This Row],[Interní číslo]]</f>
        <v>5608</v>
      </c>
      <c r="B12" s="6">
        <f>Tabulka45647505134[[#This Row],[Na účtu zbývá
k 30. 4. 2022]]</f>
        <v>-351.02000000000015</v>
      </c>
      <c r="C12" s="28">
        <f>Tabulka4564750513[[#This Row],[Na účtu zbývá
k 30. 4. 2022]]-Tabulka4564750513[[#This Row],[Taneční program 3.5.2022]]-Tabulka4564750513[[#This Row],[Výlet Pony klub+doprava 12.5.2022]]</f>
        <v>-462.52000000000015</v>
      </c>
      <c r="D12" s="7">
        <v>111.5</v>
      </c>
      <c r="E12" s="7">
        <v>0</v>
      </c>
    </row>
    <row r="13" spans="1:6" ht="25.05" customHeight="1" x14ac:dyDescent="0.25">
      <c r="A13" s="5">
        <f>Tabulka45647505134[[#This Row],[Interní číslo]]</f>
        <v>5262</v>
      </c>
      <c r="B13" s="6">
        <f>Tabulka45647505134[[#This Row],[Na účtu zbývá
k 30. 4. 2022]]</f>
        <v>-708.42000000000019</v>
      </c>
      <c r="C13" s="28">
        <f>Tabulka4564750513[[#This Row],[Na účtu zbývá
k 30. 4. 2022]]-Tabulka4564750513[[#This Row],[Taneční program 3.5.2022]]-Tabulka4564750513[[#This Row],[Výlet Pony klub+doprava 12.5.2022]]</f>
        <v>-1005.9600000000002</v>
      </c>
      <c r="D13" s="7">
        <v>111.5</v>
      </c>
      <c r="E13" s="7">
        <v>186.04</v>
      </c>
    </row>
    <row r="14" spans="1:6" ht="25.05" customHeight="1" x14ac:dyDescent="0.25">
      <c r="A14" s="5">
        <f>Tabulka45647505134[[#This Row],[Interní číslo]]</f>
        <v>5610</v>
      </c>
      <c r="B14" s="6">
        <f>Tabulka45647505134[[#This Row],[Na účtu zbývá
k 30. 4. 2022]]</f>
        <v>-44.36999999999999</v>
      </c>
      <c r="C14" s="28">
        <f>Tabulka4564750513[[#This Row],[Na účtu zbývá
k 30. 4. 2022]]-Tabulka4564750513[[#This Row],[Taneční program 3.5.2022]]-Tabulka4564750513[[#This Row],[Výlet Pony klub+doprava 12.5.2022]]</f>
        <v>-230.40999999999997</v>
      </c>
      <c r="D14" s="7">
        <v>0</v>
      </c>
      <c r="E14" s="7">
        <v>186.04</v>
      </c>
    </row>
    <row r="15" spans="1:6" ht="25.05" customHeight="1" x14ac:dyDescent="0.25">
      <c r="A15" s="5">
        <f>Tabulka45647505134[[#This Row],[Interní číslo]]</f>
        <v>5612</v>
      </c>
      <c r="B15" s="6">
        <f>Tabulka45647505134[[#This Row],[Na účtu zbývá
k 30. 4. 2022]]</f>
        <v>-130.54000000000013</v>
      </c>
      <c r="C15" s="28">
        <f>Tabulka4564750513[[#This Row],[Na účtu zbývá
k 30. 4. 2022]]-Tabulka4564750513[[#This Row],[Taneční program 3.5.2022]]-Tabulka4564750513[[#This Row],[Výlet Pony klub+doprava 12.5.2022]]</f>
        <v>-242.04000000000013</v>
      </c>
      <c r="D15" s="7">
        <v>111.5</v>
      </c>
      <c r="E15" s="7">
        <v>0</v>
      </c>
    </row>
    <row r="16" spans="1:6" ht="25.05" customHeight="1" x14ac:dyDescent="0.25">
      <c r="A16" s="5">
        <f>Tabulka45647505134[[#This Row],[Interní číslo]]</f>
        <v>5613</v>
      </c>
      <c r="B16" s="6">
        <f>Tabulka45647505134[[#This Row],[Na účtu zbývá
k 30. 4. 2022]]</f>
        <v>-219.44000000000011</v>
      </c>
      <c r="C16" s="28">
        <f>Tabulka4564750513[[#This Row],[Na účtu zbývá
k 30. 4. 2022]]-Tabulka4564750513[[#This Row],[Taneční program 3.5.2022]]-Tabulka4564750513[[#This Row],[Výlet Pony klub+doprava 12.5.2022]]</f>
        <v>-330.94000000000011</v>
      </c>
      <c r="D16" s="7">
        <v>111.5</v>
      </c>
      <c r="E16" s="7">
        <v>0</v>
      </c>
    </row>
    <row r="17" spans="1:5" ht="25.05" customHeight="1" x14ac:dyDescent="0.25">
      <c r="A17" s="5">
        <f>Tabulka45647505134[[#This Row],[Interní číslo]]</f>
        <v>5281</v>
      </c>
      <c r="B17" s="6">
        <f>Tabulka45647505134[[#This Row],[Na účtu zbývá
k 30. 4. 2022]]</f>
        <v>-224.3</v>
      </c>
      <c r="C17" s="28">
        <f>Tabulka4564750513[[#This Row],[Na účtu zbývá
k 30. 4. 2022]]-Tabulka4564750513[[#This Row],[Taneční program 3.5.2022]]-Tabulka4564750513[[#This Row],[Výlet Pony klub+doprava 12.5.2022]]</f>
        <v>-410.34000000000003</v>
      </c>
      <c r="D17" s="13">
        <v>0</v>
      </c>
      <c r="E17" s="13">
        <v>186.04</v>
      </c>
    </row>
    <row r="18" spans="1:5" ht="25.05" customHeight="1" x14ac:dyDescent="0.25">
      <c r="A18" s="5">
        <f>Tabulka45647505134[[#This Row],[Interní číslo]]</f>
        <v>2021</v>
      </c>
      <c r="B18" s="6">
        <f>Tabulka45647505134[[#This Row],[Na účtu zbývá
k 30. 4. 2022]]</f>
        <v>-148.82000000000011</v>
      </c>
      <c r="C18" s="28">
        <f>Tabulka4564750513[[#This Row],[Na účtu zbývá
k 30. 4. 2022]]-Tabulka4564750513[[#This Row],[Taneční program 3.5.2022]]-Tabulka4564750513[[#This Row],[Výlet Pony klub+doprava 12.5.2022]]</f>
        <v>-446.36000000000013</v>
      </c>
      <c r="D18" s="15">
        <v>111.5</v>
      </c>
      <c r="E18" s="15">
        <v>186.04</v>
      </c>
    </row>
    <row r="19" spans="1:5" ht="25.05" customHeight="1" x14ac:dyDescent="0.25">
      <c r="A19" s="5">
        <f>Tabulka45647505134[[#This Row],[Interní číslo]]</f>
        <v>5617</v>
      </c>
      <c r="B19" s="6">
        <f>Tabulka45647505134[[#This Row],[Na účtu zbývá
k 30. 4. 2022]]</f>
        <v>-752.13</v>
      </c>
      <c r="C19" s="28">
        <f>Tabulka4564750513[[#This Row],[Na účtu zbývá
k 30. 4. 2022]]-Tabulka4564750513[[#This Row],[Taneční program 3.5.2022]]-Tabulka4564750513[[#This Row],[Výlet Pony klub+doprava 12.5.2022]]</f>
        <v>-1049.67</v>
      </c>
      <c r="D19" s="15">
        <v>111.5</v>
      </c>
      <c r="E19" s="15">
        <v>186.04</v>
      </c>
    </row>
    <row r="20" spans="1:5" ht="25.05" customHeight="1" x14ac:dyDescent="0.25">
      <c r="A20" s="5">
        <f>Tabulka45647505134[[#This Row],[Interní číslo]]</f>
        <v>5618</v>
      </c>
      <c r="B20" s="6">
        <f>Tabulka45647505134[[#This Row],[Na účtu zbývá
k 30. 4. 2022]]</f>
        <v>-552.86000000000013</v>
      </c>
      <c r="C20" s="28">
        <f>Tabulka4564750513[[#This Row],[Na účtu zbývá
k 30. 4. 2022]]-Tabulka4564750513[[#This Row],[Taneční program 3.5.2022]]-Tabulka4564750513[[#This Row],[Výlet Pony klub+doprava 12.5.2022]]</f>
        <v>-850.40000000000009</v>
      </c>
      <c r="D20" s="15">
        <v>111.5</v>
      </c>
      <c r="E20" s="15">
        <v>186.04</v>
      </c>
    </row>
    <row r="21" spans="1:5" ht="25.05" customHeight="1" x14ac:dyDescent="0.25">
      <c r="A21" s="5">
        <f>Tabulka45647505134[[#This Row],[Interní číslo]]</f>
        <v>5619</v>
      </c>
      <c r="B21" s="6">
        <f>Tabulka45647505134[[#This Row],[Na účtu zbývá
k 30. 4. 2022]]</f>
        <v>1010.33</v>
      </c>
      <c r="C21" s="6">
        <f>Tabulka4564750513[[#This Row],[Na účtu zbývá
k 30. 4. 2022]]-Tabulka4564750513[[#This Row],[Taneční program 3.5.2022]]-Tabulka4564750513[[#This Row],[Výlet Pony klub+doprava 12.5.2022]]</f>
        <v>1010.33</v>
      </c>
      <c r="D21" s="15">
        <v>0</v>
      </c>
      <c r="E21" s="15">
        <v>0</v>
      </c>
    </row>
    <row r="22" spans="1:5" ht="25.05" customHeight="1" x14ac:dyDescent="0.25">
      <c r="A22" s="5">
        <f>Tabulka45647505134[[#This Row],[Interní číslo]]</f>
        <v>5620</v>
      </c>
      <c r="B22" s="6">
        <f>Tabulka45647505134[[#This Row],[Na účtu zbývá
k 30. 4. 2022]]</f>
        <v>-889.32000000000016</v>
      </c>
      <c r="C22" s="28">
        <f>Tabulka4564750513[[#This Row],[Na účtu zbývá
k 30. 4. 2022]]-Tabulka4564750513[[#This Row],[Taneční program 3.5.2022]]-Tabulka4564750513[[#This Row],[Výlet Pony klub+doprava 12.5.2022]]</f>
        <v>-1186.8600000000001</v>
      </c>
      <c r="D22" s="15">
        <v>111.5</v>
      </c>
      <c r="E22" s="15">
        <v>186.04</v>
      </c>
    </row>
    <row r="23" spans="1:5" ht="25.05" customHeight="1" x14ac:dyDescent="0.25">
      <c r="A23" s="5">
        <f>Tabulka45647505134[[#This Row],[Interní číslo]]</f>
        <v>5621</v>
      </c>
      <c r="B23" s="6">
        <f>Tabulka45647505134[[#This Row],[Na účtu zbývá
k 30. 4. 2022]]</f>
        <v>-823.72000000000014</v>
      </c>
      <c r="C23" s="28">
        <f>Tabulka4564750513[[#This Row],[Na účtu zbývá
k 30. 4. 2022]]-Tabulka4564750513[[#This Row],[Taneční program 3.5.2022]]-Tabulka4564750513[[#This Row],[Výlet Pony klub+doprava 12.5.2022]]</f>
        <v>-1121.2600000000002</v>
      </c>
      <c r="D23" s="15">
        <v>111.5</v>
      </c>
      <c r="E23" s="15">
        <v>186.04</v>
      </c>
    </row>
    <row r="24" spans="1:5" ht="25.05" customHeight="1" x14ac:dyDescent="0.25">
      <c r="A24" s="5">
        <f>Tabulka45647505134[[#This Row],[Interní číslo]]</f>
        <v>5623</v>
      </c>
      <c r="B24" s="6">
        <f>Tabulka45647505134[[#This Row],[Na účtu zbývá
k 30. 4. 2022]]</f>
        <v>-376.7299999999999</v>
      </c>
      <c r="C24" s="28">
        <f>Tabulka4564750513[[#This Row],[Na účtu zbývá
k 30. 4. 2022]]-Tabulka4564750513[[#This Row],[Taneční program 3.5.2022]]-Tabulka4564750513[[#This Row],[Výlet Pony klub+doprava 12.5.2022]]</f>
        <v>-562.76999999999987</v>
      </c>
      <c r="D24" s="15">
        <v>0</v>
      </c>
      <c r="E24" s="15">
        <v>186.04</v>
      </c>
    </row>
    <row r="25" spans="1:5" ht="25.05" customHeight="1" x14ac:dyDescent="0.25">
      <c r="A25" s="5">
        <f>Tabulka45647505134[[#This Row],[Interní číslo]]</f>
        <v>4421</v>
      </c>
      <c r="B25" s="6">
        <f>Tabulka45647505134[[#This Row],[Na účtu zbývá
k 30. 4. 2022]]</f>
        <v>-596.42000000000007</v>
      </c>
      <c r="C25" s="28">
        <f>Tabulka4564750513[[#This Row],[Na účtu zbývá
k 30. 4. 2022]]-Tabulka4564750513[[#This Row],[Taneční program 3.5.2022]]-Tabulka4564750513[[#This Row],[Výlet Pony klub+doprava 12.5.2022]]</f>
        <v>-782.46</v>
      </c>
      <c r="D25" s="15">
        <v>0</v>
      </c>
      <c r="E25" s="15">
        <v>186.04</v>
      </c>
    </row>
    <row r="26" spans="1:5" ht="25.05" customHeight="1" x14ac:dyDescent="0.25">
      <c r="A26" s="23">
        <f>Tabulka45647505134[[#This Row],[Interní číslo]]</f>
        <v>5242</v>
      </c>
      <c r="B26" s="24">
        <f>Tabulka45647505134[[#This Row],[Na účtu zbývá
k 30. 4. 2022]]</f>
        <v>446.17999999999984</v>
      </c>
      <c r="C26" s="25">
        <f>Tabulka4564750513[[#This Row],[Na účtu zbývá
k 30. 4. 2022]]-Tabulka4564750513[[#This Row],[Taneční program 3.5.2022]]-Tabulka4564750513[[#This Row],[Výlet Pony klub+doprava 12.5.2022]]</f>
        <v>446.17999999999984</v>
      </c>
      <c r="D26" s="26"/>
      <c r="E26" s="26"/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září</vt:lpstr>
      <vt:lpstr>říjen</vt:lpstr>
      <vt:lpstr>listopad</vt:lpstr>
      <vt:lpstr>prosinec</vt:lpstr>
      <vt:lpstr>leden</vt:lpstr>
      <vt:lpstr>únor</vt:lpstr>
      <vt:lpstr>březen</vt:lpstr>
      <vt:lpstr>duben</vt:lpstr>
      <vt:lpstr>květen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 Tišice</dc:creator>
  <cp:lastModifiedBy>Tereza Netíková</cp:lastModifiedBy>
  <cp:lastPrinted>2019-11-01T15:02:43Z</cp:lastPrinted>
  <dcterms:created xsi:type="dcterms:W3CDTF">2019-10-04T04:31:47Z</dcterms:created>
  <dcterms:modified xsi:type="dcterms:W3CDTF">2022-06-29T11:17:19Z</dcterms:modified>
</cp:coreProperties>
</file>